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MANAGERS\SSC\Chief Executive's Expenditure\2018-19\"/>
    </mc:Choice>
  </mc:AlternateContent>
  <bookViews>
    <workbookView xWindow="2880" yWindow="0" windowWidth="24240" windowHeight="12270" activeTab="4"/>
  </bookViews>
  <sheets>
    <sheet name="Summary and sign-off" sheetId="13" r:id="rId1"/>
    <sheet name="Travel" sheetId="1" r:id="rId2"/>
    <sheet name="Hospitality" sheetId="2" r:id="rId3"/>
    <sheet name="All other expenses" sheetId="3" r:id="rId4"/>
    <sheet name="Gifts and benefits" sheetId="4" r:id="rId5"/>
  </sheets>
  <definedNames>
    <definedName name="_xlnm.Print_Area" localSheetId="3">'All other expenses'!$A$1:$E$42</definedName>
    <definedName name="_xlnm.Print_Area" localSheetId="4">'Gifts and benefits'!$A$1:$F$28</definedName>
    <definedName name="_xlnm.Print_Area" localSheetId="2">Hospitality!$A$1:$E$31</definedName>
    <definedName name="_xlnm.Print_Area" localSheetId="0">'Summary and sign-off'!$A$1:$F$23</definedName>
    <definedName name="_xlnm.Print_Area" localSheetId="1">Travel!$A$1:$E$227</definedName>
  </definedNames>
  <calcPr calcId="152511"/>
</workbook>
</file>

<file path=xl/calcChain.xml><?xml version="1.0" encoding="utf-8"?>
<calcChain xmlns="http://schemas.openxmlformats.org/spreadsheetml/2006/main">
  <c r="B36" i="3" l="1"/>
  <c r="B24" i="2"/>
  <c r="B216" i="1"/>
  <c r="B176" i="1"/>
  <c r="B53" i="1"/>
  <c r="D17" i="4" l="1"/>
  <c r="C36" i="3"/>
  <c r="C24" i="2"/>
  <c r="C176" i="1"/>
  <c r="C216" i="1"/>
  <c r="C53" i="1"/>
  <c r="B6" i="13" l="1"/>
  <c r="E59" i="13"/>
  <c r="C59" i="13"/>
  <c r="C19" i="4"/>
  <c r="C18" i="4"/>
  <c r="B59" i="13" l="1"/>
  <c r="B58" i="13"/>
  <c r="D58" i="13"/>
  <c r="B57" i="13"/>
  <c r="D57" i="13"/>
  <c r="D56" i="13"/>
  <c r="B56" i="13"/>
  <c r="D55" i="13"/>
  <c r="B55" i="13"/>
  <c r="D54" i="13"/>
  <c r="B54" i="13"/>
  <c r="B2" i="4"/>
  <c r="B3" i="4"/>
  <c r="B2" i="3"/>
  <c r="B3" i="3"/>
  <c r="B2" i="2"/>
  <c r="B3" i="2"/>
  <c r="B2" i="1"/>
  <c r="B3" i="1"/>
  <c r="F57" i="13" l="1"/>
  <c r="D24" i="2" s="1"/>
  <c r="F59" i="13"/>
  <c r="E17" i="4" s="1"/>
  <c r="F58" i="13"/>
  <c r="D36" i="3" s="1"/>
  <c r="F56" i="13"/>
  <c r="D216" i="1" s="1"/>
  <c r="F55" i="13"/>
  <c r="D176" i="1" s="1"/>
  <c r="F54" i="13"/>
  <c r="D53" i="1" s="1"/>
  <c r="C13" i="13"/>
  <c r="C12" i="13"/>
  <c r="C11" i="13"/>
  <c r="C16" i="13" l="1"/>
  <c r="C17" i="13"/>
  <c r="B5" i="4" l="1"/>
  <c r="B4" i="4"/>
  <c r="B5" i="3"/>
  <c r="B4" i="3"/>
  <c r="B5" i="2"/>
  <c r="B4" i="2"/>
  <c r="B5" i="1"/>
  <c r="B4" i="1"/>
  <c r="C15" i="13" l="1"/>
  <c r="F12" i="13" l="1"/>
  <c r="C17" i="4"/>
  <c r="F11" i="13" s="1"/>
  <c r="F13" i="13" l="1"/>
  <c r="B17" i="13"/>
  <c r="B16" i="13"/>
  <c r="B15" i="13"/>
  <c r="B13" i="13" l="1"/>
  <c r="B12" i="13"/>
  <c r="B11" i="13" l="1"/>
  <c r="B218" i="1"/>
</calcChain>
</file>

<file path=xl/comments1.xml><?xml version="1.0" encoding="utf-8"?>
<comments xmlns="http://schemas.openxmlformats.org/spreadsheetml/2006/main">
  <authors>
    <author>Ken Smart [SSC]</author>
  </authors>
  <commentList>
    <comment ref="A11" authorId="0" shapeId="0">
      <text>
        <r>
          <rPr>
            <sz val="9"/>
            <color indexed="81"/>
            <rFont val="Tahoma"/>
            <family val="2"/>
          </rPr>
          <t xml:space="preserve">
Insert additional rows as needed:
- 'right click' on a row number (left of screen)
- select 'Insert' (this will insert a row above it)
</t>
        </r>
      </text>
    </comment>
    <comment ref="A56" authorId="0" shapeId="0">
      <text>
        <r>
          <rPr>
            <sz val="9"/>
            <color indexed="81"/>
            <rFont val="Tahoma"/>
            <family val="2"/>
          </rPr>
          <t xml:space="preserve">
Insert additional rows as needed:
- 'right click' on a row number (left of screen)
- select 'Insert' (this will insert a row above it)
</t>
        </r>
      </text>
    </comment>
    <comment ref="A179" authorId="0" shapeId="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authors>
    <author>Ken Smart [SSC]</author>
  </authors>
  <commentList>
    <comment ref="A10" authorId="0" shapeId="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authors>
    <author>Ken Smart [SSC]</author>
  </authors>
  <commentList>
    <comment ref="A10" authorId="0" shapeId="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authors>
    <author>Ken Smart [SSC]</author>
  </authors>
  <commentList>
    <comment ref="A10" authorId="0" shapeId="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<sst xmlns="http://schemas.openxmlformats.org/spreadsheetml/2006/main" count="564" uniqueCount="213">
  <si>
    <t>All Other Expenses</t>
  </si>
  <si>
    <t>Total travel expenses</t>
  </si>
  <si>
    <t xml:space="preserve">Organisation Name </t>
  </si>
  <si>
    <t>Chief Executive</t>
  </si>
  <si>
    <t>International, domestic and local travel expenses</t>
  </si>
  <si>
    <t>Chief Executive Expense Disclosure</t>
  </si>
  <si>
    <t xml:space="preserve">Notes </t>
  </si>
  <si>
    <t>* Headings on following tabs will pre populate with what you enter on this tab</t>
  </si>
  <si>
    <t>Hospitality</t>
  </si>
  <si>
    <t>Figures exclude GST</t>
  </si>
  <si>
    <t>GST on costs</t>
  </si>
  <si>
    <t>Other expenses</t>
  </si>
  <si>
    <t>Cost in NZ$</t>
  </si>
  <si>
    <t>Chief Executive Gifts and Benefits Disclosure</t>
  </si>
  <si>
    <r>
      <t xml:space="preserve">Offered by 
</t>
    </r>
    <r>
      <rPr>
        <sz val="10"/>
        <color theme="0"/>
        <rFont val="Arial"/>
        <family val="2"/>
      </rPr>
      <t>(who made the offer?)</t>
    </r>
  </si>
  <si>
    <t>Declined</t>
  </si>
  <si>
    <t>Offered</t>
  </si>
  <si>
    <t>Accepted</t>
  </si>
  <si>
    <t>Cultural item - not appropriate to value</t>
  </si>
  <si>
    <t>Under $100</t>
  </si>
  <si>
    <t>$500 - $1,000</t>
  </si>
  <si>
    <t>$100 - $500</t>
  </si>
  <si>
    <t>Over $1,000</t>
  </si>
  <si>
    <t>Estimate not possible</t>
  </si>
  <si>
    <r>
      <t xml:space="preserve">Local Travel    </t>
    </r>
    <r>
      <rPr>
        <sz val="12"/>
        <color theme="0"/>
        <rFont val="Arial"/>
        <family val="2"/>
      </rPr>
      <t>(within City, excluding travel to airport)</t>
    </r>
  </si>
  <si>
    <t>International Travel</t>
  </si>
  <si>
    <t>Local Travel</t>
  </si>
  <si>
    <t>Gifts and benefits</t>
  </si>
  <si>
    <t>Summary of expenses</t>
  </si>
  <si>
    <t>Date(s)*</t>
  </si>
  <si>
    <r>
      <t xml:space="preserve">Purpose of expense
</t>
    </r>
    <r>
      <rPr>
        <sz val="10"/>
        <color theme="0"/>
        <rFont val="Arial"/>
        <family val="2"/>
      </rPr>
      <t>(e.g. subscription part of employment agreement, development as agreed with SSC)</t>
    </r>
  </si>
  <si>
    <t>Gifts and Benefits over $50 annual value</t>
  </si>
  <si>
    <t>This disclosure has been approved by the Chief Executive</t>
  </si>
  <si>
    <t>Figures include GST (where applicable)</t>
  </si>
  <si>
    <r>
      <t>GST inc / exc</t>
    </r>
    <r>
      <rPr>
        <b/>
        <sz val="10"/>
        <rFont val="Arial"/>
        <family val="2"/>
      </rPr>
      <t/>
    </r>
  </si>
  <si>
    <t>** Create a new workbook for a new Chief Executive</t>
  </si>
  <si>
    <t>Not yet indicated</t>
  </si>
  <si>
    <t>Count</t>
  </si>
  <si>
    <t>GST inclusion inconsistent</t>
  </si>
  <si>
    <t>Location(s)</t>
  </si>
  <si>
    <t>Disclosure period start</t>
  </si>
  <si>
    <t>Disclosure period end</t>
  </si>
  <si>
    <t>Disclosure period start***</t>
  </si>
  <si>
    <t>Disclosure period end***</t>
  </si>
  <si>
    <t>*** Update if a shorter or different period is covered</t>
  </si>
  <si>
    <r>
      <t xml:space="preserve">Was the gift accepted?
</t>
    </r>
    <r>
      <rPr>
        <sz val="10"/>
        <color theme="0"/>
        <rFont val="Arial"/>
        <family val="2"/>
      </rPr>
      <t>(drop-down list in cell)</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</si>
  <si>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</si>
  <si>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t>Travel expenses</t>
  </si>
  <si>
    <r>
      <t xml:space="preserve">Type of expense
</t>
    </r>
    <r>
      <rPr>
        <sz val="10"/>
        <color theme="0"/>
        <rFont val="Arial"/>
        <family val="2"/>
      </rPr>
      <t>(what and for how many e.g. dinner for 5)</t>
    </r>
  </si>
  <si>
    <r>
      <t xml:space="preserve">Type of expense
</t>
    </r>
    <r>
      <rPr>
        <sz val="10"/>
        <color theme="0"/>
        <rFont val="Arial"/>
        <family val="2"/>
      </rPr>
      <t>(e.g. taxi, parking, bus)</t>
    </r>
  </si>
  <si>
    <r>
      <t xml:space="preserve">Purpose of hospitality
</t>
    </r>
    <r>
      <rPr>
        <sz val="10"/>
        <color theme="0"/>
        <rFont val="Arial"/>
        <family val="2"/>
      </rPr>
      <t xml:space="preserve">(e.g. hosting delegation from China, building relationships, team building) </t>
    </r>
  </si>
  <si>
    <t>Domestic Travel</t>
  </si>
  <si>
    <r>
      <t xml:space="preserve">Domestic Travel   </t>
    </r>
    <r>
      <rPr>
        <sz val="12"/>
        <color theme="0"/>
        <rFont val="Arial"/>
        <family val="2"/>
      </rPr>
      <t xml:space="preserve"> (within NZ, including travel to and from local airport)</t>
    </r>
  </si>
  <si>
    <t>This disclosure has not yet been approved by the Chief Executive</t>
  </si>
  <si>
    <t>Number offered</t>
  </si>
  <si>
    <t>Number accepted</t>
  </si>
  <si>
    <t>Number declined</t>
  </si>
  <si>
    <t>Chief Executive Expenses, Gifts and Benefits Disclosure - summary &amp; sign-off*</t>
  </si>
  <si>
    <t>Chief Executive**</t>
  </si>
  <si>
    <t>Other sign-off****</t>
  </si>
  <si>
    <t>**** This disclosure must be approved by the Chief Executive and another appropriate party, e.g. Board Chair, Chief Financial Officer or Audit and Risk Committee member</t>
  </si>
  <si>
    <r>
      <t xml:space="preserve">Type of expense
</t>
    </r>
    <r>
      <rPr>
        <sz val="10"/>
        <color theme="0"/>
        <rFont val="Arial"/>
        <family val="2"/>
      </rPr>
      <t>(e.g. hotel, airfares, taxis, meals &amp; for how many people)</t>
    </r>
  </si>
  <si>
    <t>Agency totals check</t>
  </si>
  <si>
    <t>Data and totals checked on all sheets</t>
  </si>
  <si>
    <t>Data and totals have not yet been checked and confirmed for any sheet</t>
  </si>
  <si>
    <t>Some data and totals have not yet been checked and confirmed</t>
  </si>
  <si>
    <t>Gifts and benefits check</t>
  </si>
  <si>
    <t>Hospitality check</t>
  </si>
  <si>
    <t>All other expenses check</t>
  </si>
  <si>
    <t>Travel checks</t>
  </si>
  <si>
    <t>Not all lines have an entry for "Cost in NZ$" and "Type of expense"</t>
  </si>
  <si>
    <t>Not all lines have an entry for "Description", "Was the gift accepted?" and "Estimated value in NZ$"</t>
  </si>
  <si>
    <t>Data and totals on this worksheet have NOT YET BEEN CHECKED AND CONFIRMED</t>
  </si>
  <si>
    <t>Data and totals on this worksheet checked and confirmed</t>
  </si>
  <si>
    <t>Check that # of 'costs' = 'type of expenses' (also "accepted/declined" for gifts &amp; benefits)</t>
  </si>
  <si>
    <r>
      <t xml:space="preserve">This summary page updates automatically from the 'Travel', 'Hospitality', 'All other expenses', and 'Gifts and benefits' tabs.
</t>
    </r>
    <r>
      <rPr>
        <b/>
        <sz val="10"/>
        <rFont val="Arial"/>
        <family val="2"/>
      </rPr>
      <t xml:space="preserve">
Throughout this workbook, input cells are shaded light blue.</t>
    </r>
  </si>
  <si>
    <r>
      <t xml:space="preserve">Other comments
</t>
    </r>
    <r>
      <rPr>
        <sz val="10"/>
        <color theme="0"/>
        <rFont val="Arial"/>
        <family val="2"/>
      </rPr>
      <t>(e.g. if given to others, whom?)</t>
    </r>
  </si>
  <si>
    <t>All other expenditure incurred by the chief executive that is not travel, hospitality or gifts.
Include e.g. phone and data costs, subscriptions, membership fees, conference fees, professional development costs, books and anything else.</t>
  </si>
  <si>
    <t xml:space="preserve">Total hospitality expenses </t>
  </si>
  <si>
    <t>Chief Executive approval****</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</si>
  <si>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</si>
  <si>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t>All hospitality expenses provided by the chief executive in the context of his/her job to anyone external to the Public Service or statutory Crown entities.</t>
  </si>
  <si>
    <t xml:space="preserve">Total other expenses </t>
  </si>
  <si>
    <t>Error - this total includes data from 'hidden' rows</t>
  </si>
  <si>
    <t>Check - there are no hidden rows with data</t>
  </si>
  <si>
    <t>Check - each entry provides sufficient information</t>
  </si>
  <si>
    <t>These checks (F53 to F61) are imperfect - they count the entries in each column and checks these totals are the same</t>
  </si>
  <si>
    <t>Text required for validation and checks - don't change, move, delete or overwrite</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</si>
  <si>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</si>
  <si>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</si>
  <si>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Cost in NZ$**</t>
  </si>
  <si>
    <r>
      <t xml:space="preserve">Purpose of travel
</t>
    </r>
    <r>
      <rPr>
        <sz val="10"/>
        <color theme="0"/>
        <rFont val="Arial"/>
        <family val="2"/>
      </rPr>
      <t>(e.g. attending XYZ conference for 3 days)***</t>
    </r>
  </si>
  <si>
    <r>
      <t xml:space="preserve">Purpose of travel
</t>
    </r>
    <r>
      <rPr>
        <sz val="10"/>
        <color theme="0"/>
        <rFont val="Arial"/>
        <family val="2"/>
      </rPr>
      <t>(e.g. visiting district office for two days...)***</t>
    </r>
  </si>
  <si>
    <r>
      <t>Purpose of travel</t>
    </r>
    <r>
      <rPr>
        <sz val="10"/>
        <color theme="0"/>
        <rFont val="Arial"/>
        <family val="2"/>
      </rPr>
      <t xml:space="preserve">
(e.g. meeting with Minister)***</t>
    </r>
  </si>
  <si>
    <t>Subtotal - local travel</t>
  </si>
  <si>
    <t>Subtotal - international travel</t>
  </si>
  <si>
    <t>Subtotal - domestic travel</t>
  </si>
  <si>
    <t>Insert additional rows as needed: right click on a row number (left of screen) and select Insert - this will insert a row above selected row.</t>
  </si>
  <si>
    <t>Hospitality Offered to Third Parties*</t>
  </si>
  <si>
    <t>Date(s)**</t>
  </si>
  <si>
    <r>
      <t xml:space="preserve">Type of expense
</t>
    </r>
    <r>
      <rPr>
        <sz val="10"/>
        <color theme="0"/>
        <rFont val="Arial"/>
        <family val="2"/>
      </rPr>
      <t>(e.g. phone and data costs, membership fees)</t>
    </r>
  </si>
  <si>
    <r>
      <t xml:space="preserve">Description
</t>
    </r>
    <r>
      <rPr>
        <sz val="10"/>
        <color theme="0"/>
        <rFont val="Arial"/>
        <family val="2"/>
      </rPr>
      <t>(e.g. event tickets, etc.)</t>
    </r>
  </si>
  <si>
    <t>Total count of gift/benefit entries:</t>
  </si>
  <si>
    <t>GST on values</t>
  </si>
  <si>
    <t>29 January - 7 February 2019</t>
  </si>
  <si>
    <t>Airfares (1)</t>
  </si>
  <si>
    <t>Airfare</t>
  </si>
  <si>
    <t>Meeting with various stakeholders</t>
  </si>
  <si>
    <t>9-12 October 2018</t>
  </si>
  <si>
    <t>Accommodation</t>
  </si>
  <si>
    <t>5-6 December 2018</t>
  </si>
  <si>
    <r>
      <t xml:space="preserve">Attending media interviews in Auckland following 
release of  </t>
    </r>
    <r>
      <rPr>
        <i/>
        <sz val="10"/>
        <rFont val="Arial"/>
        <family val="2"/>
      </rPr>
      <t>NZ Youth and Porn: Research findings 
of a survey on how and why young New Zealanders view online pornography</t>
    </r>
  </si>
  <si>
    <t>6 - 7 March 2019</t>
  </si>
  <si>
    <t>8-10 May 2019</t>
  </si>
  <si>
    <t>Travel Insurance</t>
  </si>
  <si>
    <t>12-13 June 2019</t>
  </si>
  <si>
    <t>Dinner</t>
  </si>
  <si>
    <t>Screen Association &amp; Time Warner Hosted dinner</t>
  </si>
  <si>
    <t>Industry meeting</t>
  </si>
  <si>
    <t>NZ Law Society Continuing 
Legal Education Ltd</t>
  </si>
  <si>
    <t>Entry Tax</t>
  </si>
  <si>
    <t>Taxi</t>
  </si>
  <si>
    <t>Sundry</t>
  </si>
  <si>
    <t>Meals</t>
  </si>
  <si>
    <t>Parking</t>
  </si>
  <si>
    <t>Taxi/Uber</t>
  </si>
  <si>
    <t xml:space="preserve">Parking - airport </t>
  </si>
  <si>
    <t>Fuel</t>
  </si>
  <si>
    <t>Office of Film and Literature Classification</t>
  </si>
  <si>
    <t>David Shanks</t>
  </si>
  <si>
    <t>Taxi - airport (NZ)</t>
  </si>
  <si>
    <t>Sundry (Phone cable)</t>
  </si>
  <si>
    <t xml:space="preserve"> San Francisco, CA, USA</t>
  </si>
  <si>
    <t>Santa Monica, CA, USA</t>
  </si>
  <si>
    <t>Los Gatos, CA, USA</t>
  </si>
  <si>
    <t>Airfare - Extra bag</t>
  </si>
  <si>
    <t>Auckland</t>
  </si>
  <si>
    <t>Palmerston North</t>
  </si>
  <si>
    <t>Censor for a Day</t>
  </si>
  <si>
    <t>Attending a planning meeting with Film &amp; Video Labelling Body Board</t>
  </si>
  <si>
    <t>Attending Sexuality Education in NZ Symposium - 
Chief Censor on expert panel</t>
  </si>
  <si>
    <t>Pornography Working Party Meeting (9/10), 
Netsafe Conference 10-11/10), 
&amp;
meeting with various stakeholders (12/10)</t>
  </si>
  <si>
    <t>Attending interview on The AM Show 
regarding the classification of the Christchurch Mosque shooting live stream video</t>
  </si>
  <si>
    <t>Attending interviews on The AM Show, RNZ and 2ZB 
regarding the Christchurch Attack Publication ‘The Great Replacement"</t>
  </si>
  <si>
    <t>Dunedin</t>
  </si>
  <si>
    <t>Christchurch</t>
  </si>
  <si>
    <t>Hamilton</t>
  </si>
  <si>
    <t>Meeting with CVoD stakeholders to demonstrate 
online tool</t>
  </si>
  <si>
    <t>Tauranga</t>
  </si>
  <si>
    <t>Conference Fee</t>
  </si>
  <si>
    <t>Cell Phone Plan &amp; Usage (inc Data)</t>
  </si>
  <si>
    <t>Cell Phone Plan &amp; Usage (Shared Data Plan)</t>
  </si>
  <si>
    <t>International roaming charges included on International Travel tab</t>
  </si>
  <si>
    <t>Wellington</t>
  </si>
  <si>
    <t>-</t>
  </si>
  <si>
    <t>Employee Assistance Programme</t>
  </si>
  <si>
    <t>Counsellor</t>
  </si>
  <si>
    <t>Registration to In-house Lawyers Association of New Zealand Annual Conference</t>
  </si>
  <si>
    <t>Also disclosed under Travel Expenses</t>
  </si>
  <si>
    <t xml:space="preserve">NZ Law Society Annual Registration </t>
  </si>
  <si>
    <t>Professional membership fee</t>
  </si>
  <si>
    <t>Te Reo Training</t>
  </si>
  <si>
    <t>Ara Taiohi Conference Fee</t>
  </si>
  <si>
    <t>Training</t>
  </si>
  <si>
    <t>Manukau</t>
  </si>
  <si>
    <r>
      <t xml:space="preserve">Attending LeVa launch of </t>
    </r>
    <r>
      <rPr>
        <b/>
        <sz val="10"/>
        <rFont val="Arial"/>
        <family val="2"/>
      </rPr>
      <t>Atu-Mai</t>
    </r>
    <r>
      <rPr>
        <sz val="10"/>
        <rFont val="Arial"/>
        <family val="2"/>
      </rPr>
      <t xml:space="preserve"> 
(National violence prevention programme for Pasifika young people)
</t>
    </r>
  </si>
  <si>
    <t>NetHui 2019 - Internet NZ Conference Fee</t>
  </si>
  <si>
    <t>Conference Fee for October 2019</t>
  </si>
  <si>
    <t>Coffee meeting with DIA (for 3)</t>
  </si>
  <si>
    <t>Lunch (for 2)</t>
  </si>
  <si>
    <t>Koru Club membership</t>
  </si>
  <si>
    <t xml:space="preserve">Coffee meeting (for 2) </t>
  </si>
  <si>
    <t>Purchase of book for library</t>
  </si>
  <si>
    <t>March - Jun 2019</t>
  </si>
  <si>
    <t>Subscription to online news media</t>
  </si>
  <si>
    <t>USA</t>
  </si>
  <si>
    <t>Lunch (for 3)</t>
  </si>
  <si>
    <t xml:space="preserve">Coffee meeting (for 3) </t>
  </si>
  <si>
    <t>Meeting with BSA re. Research</t>
  </si>
  <si>
    <t>Meeting with Research provider</t>
  </si>
  <si>
    <t>Meeting with members of Australia New Zealand Screen Association</t>
  </si>
  <si>
    <t>Attend Seminar  'Getting © Right in New Zealand' hosted by Australia New Zealand Screen Association</t>
  </si>
  <si>
    <t>Meeting with Minister DIA</t>
  </si>
  <si>
    <t>Attend film screening for classification purposes</t>
  </si>
  <si>
    <t>Meeting Christchurch Call to Action to Eliminate Terrorist and Violent Extremist Content Online, hosted by Internet NZ</t>
  </si>
  <si>
    <t>Meeting with Senior Lecturer in Media Studies at VUW</t>
  </si>
  <si>
    <r>
      <t xml:space="preserve">Presenting at the </t>
    </r>
    <r>
      <rPr>
        <b/>
        <sz val="10"/>
        <rFont val="Arial"/>
        <family val="2"/>
      </rPr>
      <t>Sex &amp; Consequences Conference</t>
    </r>
    <r>
      <rPr>
        <sz val="10"/>
        <rFont val="Arial"/>
        <family val="2"/>
      </rPr>
      <t xml:space="preserve"> in Christchurch 
&amp; Meeting with stakeholders and media interviews</t>
    </r>
  </si>
  <si>
    <r>
      <t xml:space="preserve">Attending </t>
    </r>
    <r>
      <rPr>
        <b/>
        <sz val="10"/>
        <rFont val="Arial"/>
        <family val="2"/>
      </rPr>
      <t>ILANZ Conference</t>
    </r>
    <r>
      <rPr>
        <sz val="10"/>
        <rFont val="Arial"/>
        <family val="2"/>
      </rPr>
      <t xml:space="preserve"> 2019 - Dunedin</t>
    </r>
  </si>
  <si>
    <r>
      <t xml:space="preserve">Attending and presenting at the </t>
    </r>
    <r>
      <rPr>
        <b/>
        <sz val="10"/>
        <rFont val="Arial"/>
        <family val="2"/>
      </rPr>
      <t>Family Harm Conference</t>
    </r>
    <r>
      <rPr>
        <sz val="10"/>
        <rFont val="Arial"/>
        <family val="2"/>
      </rPr>
      <t xml:space="preserve"> 
</t>
    </r>
    <r>
      <rPr>
        <i/>
        <sz val="10"/>
        <rFont val="Arial"/>
        <family val="2"/>
      </rPr>
      <t>($499 * Airfare paid for by Family Works)</t>
    </r>
  </si>
  <si>
    <t>Attending Mental Health Foundation Hui - Guidance for media reporting about suicide.
&amp; 
Meeting with Nikki Denholm from The Light Project to discuss education initiatives.</t>
  </si>
  <si>
    <t>Meals (dinner for CE and 1 staff)</t>
  </si>
  <si>
    <t>Attend ICE Workshop, hosted by SSC</t>
  </si>
  <si>
    <t xml:space="preserve">2 x Wine
</t>
  </si>
  <si>
    <t>Taxi - Airport</t>
  </si>
  <si>
    <t>Meeting with DIA at DIA</t>
  </si>
  <si>
    <t>Pornography Working Party, meeting hosted at National Library</t>
  </si>
  <si>
    <t>California, USA</t>
  </si>
  <si>
    <t>NZ</t>
  </si>
  <si>
    <t>International Roaming &amp; Data</t>
  </si>
  <si>
    <t>Attending meeting with Alison Green &amp; 
Dr Waikaremoana Waitoki regarding NZ Youth &amp; Porn research</t>
  </si>
  <si>
    <t>Pornography Working Party meeting hosted at Ministry of Education</t>
  </si>
  <si>
    <t>Attend seminar 'Security and privacy in an artificially intelligent world with Microsoft's Brad Smith' at Parliament</t>
  </si>
  <si>
    <t>Meeting with Human Rights Commission, followed by meeting with DIA</t>
  </si>
  <si>
    <r>
      <t xml:space="preserve">Attend and Present at
</t>
    </r>
    <r>
      <rPr>
        <b/>
        <sz val="10"/>
        <rFont val="Arial"/>
        <family val="2"/>
      </rPr>
      <t>International Classifier's Conference</t>
    </r>
    <r>
      <rPr>
        <sz val="10"/>
        <rFont val="Arial"/>
        <family val="2"/>
      </rPr>
      <t xml:space="preserve">
in Santa Monica, California, USA
Conference Date: 31 January - 2 February 2019
Presentation Title: 
</t>
    </r>
    <r>
      <rPr>
        <i/>
        <sz val="10"/>
        <rFont val="Arial"/>
        <family val="2"/>
      </rPr>
      <t>New Zealand Youth and Porn: Evidence, Challenge and Opportunity</t>
    </r>
    <r>
      <rPr>
        <sz val="10"/>
        <rFont val="Arial"/>
        <family val="2"/>
      </rPr>
      <t xml:space="preserve">
During trip also meet with: 
Director, Australian Classification Board
Chief Executive, British Board of Film Classification 
Netflix (located in Los Gatos)
Common Sense Media (located in San Francisco)</t>
    </r>
  </si>
  <si>
    <t>Accommodation (for 1), 3 nights</t>
  </si>
  <si>
    <t>Accommodation (for 1), 1 night</t>
  </si>
  <si>
    <t>Rental car fuel (flight cancelled)</t>
  </si>
  <si>
    <t>NA</t>
  </si>
  <si>
    <t>Meeting with potential contractor</t>
  </si>
  <si>
    <t>Industry Engagement</t>
  </si>
  <si>
    <t>Community engagement &amp; education programme</t>
  </si>
  <si>
    <t>Community Engagment - Research &amp; education programme</t>
  </si>
  <si>
    <t>Thank you for talk Chief Censor gave at the CPD Top-Up Day, In-House and Government Lawyers.
 Wine donated to the OFLC staff social club</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</si>
</sst>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quot;$&quot;#,##0.00_);[Red]\(&quot;$&quot;#,##0.00\)"/>
    <numFmt numFmtId="165" formatCode="_(&quot;$&quot;* #,##0.00_);_(&quot;$&quot;* \(#,##0.00\);_(&quot;$&quot;* &quot;-&quot;??_);_(@_)"/>
    <numFmt numFmtId="166" formatCode="&quot;$&quot;#,##0.00"/>
    <numFmt numFmtId="167" formatCode="[$-1409]d\ mmmm\ yyyy;@"/>
    <numFmt numFmtId="168" formatCode="dd\ mmm\ yyyy"/>
    <numFmt numFmtId="169" formatCode="\$#,##0.00;\-\ \$#,##0.00"/>
  </numFmts>
  <fonts count="32"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i/>
      <sz val="10"/>
      <color theme="1"/>
      <name val="Arial"/>
      <family val="2"/>
    </font>
    <font>
      <b/>
      <i/>
      <sz val="10"/>
      <color theme="1"/>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i/>
      <sz val="10"/>
      <name val="Arial"/>
      <family val="2"/>
    </font>
    <font>
      <sz val="10"/>
      <name val="Arial"/>
      <family val="2"/>
    </font>
    <font>
      <sz val="10"/>
      <color theme="2" tint="-0.499984740745262"/>
      <name val="Arial"/>
      <family val="2"/>
    </font>
    <font>
      <strike/>
      <sz val="10"/>
      <color theme="1"/>
      <name val="Arial"/>
      <family val="2"/>
    </font>
  </fonts>
  <fills count="10">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s>
  <borders count="16">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theme="0" tint="-0.24994659260841701"/>
      </left>
      <right/>
      <top/>
      <bottom/>
      <diagonal/>
    </border>
    <border>
      <left style="thin">
        <color theme="0" tint="-0.24994659260841701"/>
      </left>
      <right/>
      <top/>
      <bottom style="thin">
        <color theme="0" tint="-0.24994659260841701"/>
      </bottom>
      <diagonal/>
    </border>
  </borders>
  <cellStyleXfs count="2">
    <xf numFmtId="0" fontId="0" fillId="0" borderId="0"/>
    <xf numFmtId="165" fontId="19" fillId="0" borderId="0" applyFont="0" applyFill="0" applyBorder="0" applyAlignment="0" applyProtection="0"/>
  </cellStyleXfs>
  <cellXfs count="189">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4"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4" fillId="0" borderId="0" xfId="0" applyFont="1" applyFill="1" applyBorder="1" applyAlignment="1" applyProtection="1">
      <alignment vertical="center" wrapText="1" readingOrder="1"/>
    </xf>
    <xf numFmtId="0" fontId="13" fillId="0" borderId="0" xfId="0" applyFont="1" applyFill="1" applyBorder="1" applyAlignment="1" applyProtection="1">
      <alignment vertical="center" wrapText="1" readingOrder="1"/>
    </xf>
    <xf numFmtId="0" fontId="16" fillId="7" borderId="0" xfId="0" applyFont="1" applyFill="1" applyBorder="1" applyAlignment="1" applyProtection="1">
      <alignment horizontal="left" vertical="center" wrapText="1"/>
    </xf>
    <xf numFmtId="0" fontId="17" fillId="0" borderId="0" xfId="0" applyFont="1" applyFill="1" applyBorder="1" applyAlignment="1" applyProtection="1">
      <alignment vertical="center" wrapText="1" readingOrder="1"/>
    </xf>
    <xf numFmtId="0" fontId="17" fillId="0" borderId="3" xfId="0" applyFont="1" applyFill="1" applyBorder="1" applyAlignment="1" applyProtection="1">
      <alignment vertical="center" wrapText="1" readingOrder="1"/>
    </xf>
    <xf numFmtId="0" fontId="24"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16" fillId="7" borderId="0" xfId="0" applyFont="1" applyFill="1" applyBorder="1" applyAlignment="1" applyProtection="1">
      <alignment vertical="center" wrapText="1"/>
    </xf>
    <xf numFmtId="0" fontId="22" fillId="0" borderId="0" xfId="0" applyFont="1" applyBorder="1" applyProtection="1"/>
    <xf numFmtId="166" fontId="21" fillId="0" borderId="0" xfId="0" applyNumberFormat="1" applyFont="1" applyFill="1" applyBorder="1" applyAlignment="1" applyProtection="1">
      <alignment vertical="center" wrapText="1"/>
    </xf>
    <xf numFmtId="0" fontId="15"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0" fillId="0" borderId="0" xfId="0" applyFont="1" applyBorder="1" applyAlignment="1" applyProtection="1">
      <alignment vertical="center" wrapText="1" readingOrder="1"/>
    </xf>
    <xf numFmtId="0" fontId="16"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5" fillId="3" borderId="0" xfId="0" applyFont="1" applyFill="1" applyBorder="1" applyAlignment="1" applyProtection="1">
      <alignment vertical="center" wrapText="1" readingOrder="1"/>
    </xf>
    <xf numFmtId="0" fontId="12"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17" fillId="0" borderId="5" xfId="0" applyNumberFormat="1" applyFont="1" applyFill="1" applyBorder="1" applyAlignment="1" applyProtection="1">
      <alignment horizontal="center" vertical="center" wrapText="1"/>
    </xf>
    <xf numFmtId="0" fontId="11" fillId="0" borderId="0" xfId="0" applyFont="1" applyFill="1" applyBorder="1" applyAlignment="1" applyProtection="1">
      <alignment vertical="center"/>
    </xf>
    <xf numFmtId="1" fontId="13" fillId="0" borderId="0" xfId="0" applyNumberFormat="1" applyFont="1" applyFill="1" applyBorder="1" applyAlignment="1" applyProtection="1">
      <alignment horizontal="center" vertical="center" wrapText="1"/>
    </xf>
    <xf numFmtId="165" fontId="13" fillId="0" borderId="0" xfId="1" applyFont="1" applyFill="1" applyBorder="1" applyAlignment="1" applyProtection="1">
      <alignment vertical="center" wrapText="1" readingOrder="1"/>
    </xf>
    <xf numFmtId="0" fontId="11"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0" fillId="0" borderId="0" xfId="0" applyProtection="1">
      <protection locked="0"/>
    </xf>
    <xf numFmtId="0" fontId="15" fillId="3" borderId="0" xfId="0" applyFont="1" applyFill="1" applyBorder="1" applyAlignment="1" applyProtection="1">
      <alignment vertical="center" readingOrder="1"/>
    </xf>
    <xf numFmtId="0" fontId="15" fillId="7" borderId="0" xfId="0" applyFont="1" applyFill="1" applyBorder="1" applyAlignment="1" applyProtection="1">
      <alignment horizontal="left" vertical="center" readingOrder="1"/>
    </xf>
    <xf numFmtId="166" fontId="15" fillId="7" borderId="0" xfId="0" applyNumberFormat="1" applyFont="1" applyFill="1" applyBorder="1" applyAlignment="1" applyProtection="1">
      <alignment horizontal="left" vertical="center" wrapText="1"/>
    </xf>
    <xf numFmtId="1" fontId="15" fillId="7" borderId="0" xfId="0" applyNumberFormat="1" applyFont="1" applyFill="1" applyBorder="1" applyAlignment="1" applyProtection="1">
      <alignment horizontal="center" vertical="center" wrapText="1"/>
    </xf>
    <xf numFmtId="0" fontId="26" fillId="0" borderId="0" xfId="0" applyFont="1" applyBorder="1" applyProtection="1"/>
    <xf numFmtId="166" fontId="15" fillId="8" borderId="0" xfId="0" applyNumberFormat="1" applyFont="1" applyFill="1" applyBorder="1" applyAlignment="1" applyProtection="1">
      <alignment horizontal="left" vertical="center" wrapText="1"/>
    </xf>
    <xf numFmtId="1" fontId="15"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5" fillId="3" borderId="0" xfId="0" applyNumberFormat="1" applyFont="1" applyFill="1" applyBorder="1" applyAlignment="1" applyProtection="1">
      <alignment vertical="center"/>
    </xf>
    <xf numFmtId="164" fontId="17" fillId="0" borderId="4" xfId="1" applyNumberFormat="1" applyFont="1" applyFill="1" applyBorder="1" applyAlignment="1" applyProtection="1">
      <alignment vertical="center" wrapText="1" readingOrder="1"/>
    </xf>
    <xf numFmtId="164" fontId="17" fillId="0" borderId="0" xfId="1" applyNumberFormat="1" applyFont="1" applyFill="1" applyBorder="1" applyAlignment="1" applyProtection="1">
      <alignment vertical="center" wrapText="1" readingOrder="1"/>
    </xf>
    <xf numFmtId="164" fontId="24" fillId="0" borderId="4" xfId="1" applyNumberFormat="1" applyFont="1" applyFill="1" applyBorder="1" applyAlignment="1" applyProtection="1">
      <alignment vertical="center" wrapText="1" readingOrder="1"/>
    </xf>
    <xf numFmtId="164" fontId="15"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1" fillId="0" borderId="5" xfId="1" applyNumberFormat="1" applyFont="1" applyFill="1" applyBorder="1" applyAlignment="1" applyProtection="1">
      <alignment horizontal="center" vertical="center" wrapText="1" readingOrder="1"/>
    </xf>
    <xf numFmtId="0" fontId="11" fillId="0" borderId="0" xfId="1" applyNumberFormat="1" applyFont="1" applyFill="1" applyBorder="1" applyAlignment="1" applyProtection="1">
      <alignment horizontal="center" vertical="center" wrapText="1" readingOrder="1"/>
    </xf>
    <xf numFmtId="0" fontId="25" fillId="0" borderId="5" xfId="1" applyNumberFormat="1" applyFont="1" applyFill="1" applyBorder="1" applyAlignment="1" applyProtection="1">
      <alignment horizontal="center" vertical="center" wrapText="1" readingOrder="1"/>
    </xf>
    <xf numFmtId="167" fontId="11" fillId="9" borderId="3" xfId="0" applyNumberFormat="1" applyFont="1" applyFill="1" applyBorder="1" applyAlignment="1" applyProtection="1">
      <alignment vertical="center" wrapText="1"/>
      <protection locked="0"/>
    </xf>
    <xf numFmtId="164" fontId="11" fillId="9" borderId="4" xfId="0" applyNumberFormat="1" applyFont="1" applyFill="1" applyBorder="1" applyAlignment="1" applyProtection="1">
      <alignment vertical="center" wrapText="1"/>
      <protection locked="0"/>
    </xf>
    <xf numFmtId="0" fontId="11" fillId="9" borderId="4" xfId="0" applyFont="1" applyFill="1" applyBorder="1" applyAlignment="1" applyProtection="1">
      <alignment vertical="center" wrapText="1"/>
      <protection locked="0"/>
    </xf>
    <xf numFmtId="0" fontId="11" fillId="9" borderId="5" xfId="0" applyFont="1" applyFill="1" applyBorder="1" applyAlignment="1" applyProtection="1">
      <alignment vertical="center" wrapText="1"/>
      <protection locked="0"/>
    </xf>
    <xf numFmtId="167" fontId="11" fillId="9" borderId="3" xfId="0" applyNumberFormat="1" applyFont="1" applyFill="1" applyBorder="1" applyAlignment="1" applyProtection="1">
      <alignment vertical="center"/>
      <protection locked="0"/>
    </xf>
    <xf numFmtId="0" fontId="0" fillId="9" borderId="4" xfId="0" applyFont="1" applyFill="1" applyBorder="1" applyAlignment="1" applyProtection="1">
      <alignment vertical="center" wrapText="1"/>
      <protection locked="0"/>
    </xf>
    <xf numFmtId="0" fontId="0" fillId="9" borderId="5" xfId="0" applyFont="1" applyFill="1" applyBorder="1" applyAlignment="1" applyProtection="1">
      <alignment vertical="center" wrapText="1"/>
      <protection locked="0"/>
    </xf>
    <xf numFmtId="164" fontId="11" fillId="9" borderId="4" xfId="0" applyNumberFormat="1" applyFont="1" applyFill="1" applyBorder="1" applyAlignment="1" applyProtection="1">
      <alignment horizontal="right" vertical="center" wrapText="1"/>
      <protection locked="0"/>
    </xf>
    <xf numFmtId="0" fontId="0" fillId="9" borderId="4" xfId="0" applyFont="1" applyFill="1" applyBorder="1" applyAlignment="1" applyProtection="1">
      <alignment horizontal="left" vertical="center" wrapText="1"/>
      <protection locked="0"/>
    </xf>
    <xf numFmtId="0" fontId="0" fillId="9" borderId="5" xfId="0" applyFont="1" applyFill="1" applyBorder="1" applyAlignment="1" applyProtection="1">
      <alignment horizontal="left" vertical="center" wrapText="1"/>
      <protection locked="0"/>
    </xf>
    <xf numFmtId="0" fontId="11" fillId="9" borderId="4" xfId="0" applyNumberFormat="1" applyFont="1" applyFill="1" applyBorder="1" applyAlignment="1" applyProtection="1">
      <alignment horizontal="left" vertical="center" wrapText="1"/>
      <protection locked="0"/>
    </xf>
    <xf numFmtId="0" fontId="27" fillId="3" borderId="0" xfId="0" applyFont="1" applyFill="1" applyBorder="1" applyAlignment="1" applyProtection="1">
      <alignment horizontal="center" vertical="center" readingOrder="1"/>
    </xf>
    <xf numFmtId="167" fontId="11" fillId="9" borderId="7" xfId="0" applyNumberFormat="1" applyFont="1" applyFill="1" applyBorder="1" applyAlignment="1" applyProtection="1">
      <alignment vertical="center" wrapText="1"/>
      <protection locked="0"/>
    </xf>
    <xf numFmtId="164" fontId="11" fillId="9" borderId="8" xfId="0" applyNumberFormat="1" applyFont="1" applyFill="1" applyBorder="1" applyAlignment="1" applyProtection="1">
      <alignment vertical="center" wrapText="1"/>
      <protection locked="0"/>
    </xf>
    <xf numFmtId="0" fontId="11" fillId="9" borderId="8" xfId="0" applyFont="1" applyFill="1" applyBorder="1" applyAlignment="1" applyProtection="1">
      <alignment vertical="center" wrapText="1"/>
      <protection locked="0"/>
    </xf>
    <xf numFmtId="0" fontId="11" fillId="9" borderId="9" xfId="0" applyFont="1" applyFill="1" applyBorder="1" applyAlignment="1" applyProtection="1">
      <alignment vertical="center" wrapText="1"/>
      <protection locked="0"/>
    </xf>
    <xf numFmtId="0" fontId="16" fillId="3" borderId="0" xfId="0" applyFont="1" applyFill="1" applyBorder="1" applyAlignment="1" applyProtection="1">
      <alignment vertical="center"/>
    </xf>
    <xf numFmtId="164" fontId="16" fillId="3" borderId="0" xfId="0" applyNumberFormat="1" applyFont="1" applyFill="1" applyBorder="1" applyAlignment="1" applyProtection="1">
      <alignment vertical="center"/>
    </xf>
    <xf numFmtId="0" fontId="27" fillId="3" borderId="0" xfId="0" applyFont="1" applyFill="1" applyBorder="1" applyAlignment="1" applyProtection="1">
      <alignment horizontal="center" vertical="center" wrapText="1"/>
    </xf>
    <xf numFmtId="166" fontId="27" fillId="7" borderId="0" xfId="0" applyNumberFormat="1" applyFont="1" applyFill="1" applyBorder="1" applyAlignment="1" applyProtection="1">
      <alignment horizontal="center" vertical="center" wrapText="1"/>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4" fillId="3" borderId="0" xfId="0" applyFont="1" applyFill="1" applyBorder="1" applyAlignment="1" applyProtection="1">
      <alignment vertical="center" wrapText="1" readingOrder="1"/>
    </xf>
    <xf numFmtId="165" fontId="14" fillId="3" borderId="0" xfId="1" applyFont="1" applyFill="1" applyBorder="1" applyAlignment="1" applyProtection="1">
      <alignment horizontal="center" vertical="center" wrapText="1" readingOrder="1"/>
    </xf>
    <xf numFmtId="165" fontId="14" fillId="0" borderId="0" xfId="1" applyFont="1" applyFill="1" applyBorder="1" applyAlignment="1" applyProtection="1">
      <alignment horizontal="center" vertical="center" wrapText="1" readingOrder="1"/>
    </xf>
    <xf numFmtId="0" fontId="14" fillId="7" borderId="0" xfId="0" applyFont="1" applyFill="1" applyBorder="1" applyAlignment="1" applyProtection="1">
      <alignment vertical="center" wrapText="1" readingOrder="1"/>
    </xf>
    <xf numFmtId="165" fontId="14" fillId="7" borderId="0" xfId="1" applyFont="1" applyFill="1" applyBorder="1" applyAlignment="1" applyProtection="1">
      <alignment horizontal="center" vertical="center" wrapText="1" readingOrder="1"/>
    </xf>
    <xf numFmtId="0" fontId="16" fillId="0" borderId="0" xfId="0" applyFont="1" applyFill="1" applyBorder="1" applyAlignment="1" applyProtection="1">
      <alignment wrapText="1"/>
    </xf>
    <xf numFmtId="0" fontId="12" fillId="0" borderId="0" xfId="0" applyFont="1" applyProtection="1"/>
    <xf numFmtId="0" fontId="11" fillId="9" borderId="3" xfId="0" applyFont="1" applyFill="1" applyBorder="1" applyAlignment="1" applyProtection="1">
      <alignment vertical="center" wrapText="1"/>
      <protection locked="0"/>
    </xf>
    <xf numFmtId="0" fontId="11" fillId="9" borderId="10" xfId="0" applyFont="1" applyFill="1" applyBorder="1" applyAlignment="1" applyProtection="1">
      <alignment horizontal="center" vertical="center" wrapText="1"/>
      <protection locked="0"/>
    </xf>
    <xf numFmtId="167" fontId="11" fillId="9" borderId="7" xfId="0" applyNumberFormat="1" applyFont="1" applyFill="1" applyBorder="1" applyAlignment="1" applyProtection="1">
      <alignment vertical="center"/>
      <protection locked="0"/>
    </xf>
    <xf numFmtId="167" fontId="30" fillId="9" borderId="3" xfId="0" applyNumberFormat="1" applyFont="1" applyFill="1" applyBorder="1" applyAlignment="1" applyProtection="1">
      <alignment vertical="center"/>
      <protection locked="0"/>
    </xf>
    <xf numFmtId="0" fontId="30" fillId="9" borderId="11" xfId="0" applyFont="1" applyFill="1" applyBorder="1" applyAlignment="1" applyProtection="1">
      <alignment horizontal="center" vertical="center" wrapText="1"/>
      <protection locked="0"/>
    </xf>
    <xf numFmtId="0" fontId="30" fillId="9" borderId="5" xfId="0" applyFont="1" applyFill="1" applyBorder="1" applyAlignment="1" applyProtection="1">
      <alignment vertical="center" wrapText="1"/>
      <protection locked="0"/>
    </xf>
    <xf numFmtId="167" fontId="11" fillId="9" borderId="12" xfId="0" applyNumberFormat="1" applyFont="1" applyFill="1" applyBorder="1" applyAlignment="1" applyProtection="1">
      <alignment horizontal="center" vertical="center"/>
      <protection locked="0"/>
    </xf>
    <xf numFmtId="0" fontId="11" fillId="9" borderId="14" xfId="0" applyFont="1" applyFill="1" applyBorder="1" applyAlignment="1" applyProtection="1">
      <alignment horizontal="center" vertical="center" wrapText="1"/>
      <protection locked="0"/>
    </xf>
    <xf numFmtId="0" fontId="11" fillId="9" borderId="10" xfId="0" applyFont="1" applyFill="1" applyBorder="1" applyAlignment="1" applyProtection="1">
      <alignment horizontal="center" vertical="center"/>
      <protection locked="0"/>
    </xf>
    <xf numFmtId="168" fontId="29" fillId="0" borderId="0" xfId="0" applyNumberFormat="1" applyFont="1" applyAlignment="1" applyProtection="1">
      <alignment horizontal="left"/>
      <protection locked="0"/>
    </xf>
    <xf numFmtId="169" fontId="29" fillId="0" borderId="0" xfId="0" applyNumberFormat="1" applyFont="1" applyAlignment="1" applyProtection="1">
      <alignment horizontal="right"/>
      <protection locked="0"/>
    </xf>
    <xf numFmtId="0" fontId="31" fillId="0" borderId="0" xfId="0" applyFont="1" applyBorder="1" applyProtection="1">
      <protection locked="0"/>
    </xf>
    <xf numFmtId="0" fontId="31" fillId="0" borderId="0" xfId="0" applyFont="1" applyProtection="1">
      <protection locked="0"/>
    </xf>
    <xf numFmtId="0" fontId="0" fillId="0" borderId="4" xfId="0" applyFont="1" applyFill="1" applyBorder="1" applyAlignment="1" applyProtection="1">
      <alignment vertical="center" wrapText="1"/>
      <protection locked="0"/>
    </xf>
    <xf numFmtId="0" fontId="29" fillId="0" borderId="0" xfId="0" applyFont="1" applyAlignment="1" applyProtection="1">
      <alignment horizontal="left"/>
      <protection locked="0"/>
    </xf>
    <xf numFmtId="0" fontId="0" fillId="0" borderId="5" xfId="0" applyFont="1" applyFill="1" applyBorder="1" applyAlignment="1" applyProtection="1">
      <alignment vertical="center" wrapText="1"/>
      <protection locked="0"/>
    </xf>
    <xf numFmtId="167" fontId="11" fillId="9" borderId="12" xfId="0" applyNumberFormat="1" applyFont="1" applyFill="1" applyBorder="1" applyAlignment="1" applyProtection="1">
      <alignment horizontal="center" vertical="center"/>
      <protection locked="0"/>
    </xf>
    <xf numFmtId="0" fontId="0" fillId="0" borderId="0" xfId="0" applyAlignment="1" applyProtection="1">
      <alignment vertical="center" wrapText="1"/>
      <protection locked="0"/>
    </xf>
    <xf numFmtId="0" fontId="0" fillId="0" borderId="0" xfId="0" applyAlignment="1" applyProtection="1">
      <alignment vertical="center"/>
      <protection locked="0"/>
    </xf>
    <xf numFmtId="167" fontId="11" fillId="9" borderId="3" xfId="0" applyNumberFormat="1" applyFont="1" applyFill="1" applyBorder="1" applyAlignment="1" applyProtection="1">
      <alignment horizontal="right" vertical="center"/>
      <protection locked="0"/>
    </xf>
    <xf numFmtId="0" fontId="11" fillId="0" borderId="0" xfId="0" applyFont="1" applyFill="1" applyBorder="1" applyAlignment="1" applyProtection="1">
      <alignment horizontal="center" vertical="center" wrapText="1" readingOrder="1"/>
    </xf>
    <xf numFmtId="0" fontId="10" fillId="9" borderId="2" xfId="0" applyFont="1" applyFill="1" applyBorder="1" applyAlignment="1" applyProtection="1">
      <alignment horizontal="left" vertical="center" wrapText="1" readingOrder="1"/>
      <protection locked="0"/>
    </xf>
    <xf numFmtId="0" fontId="9" fillId="0" borderId="6" xfId="0" applyFont="1" applyBorder="1" applyAlignment="1" applyProtection="1">
      <alignment horizontal="left" vertical="center"/>
    </xf>
    <xf numFmtId="0" fontId="18" fillId="2" borderId="0" xfId="0" applyFont="1" applyFill="1" applyBorder="1" applyAlignment="1" applyProtection="1">
      <alignment horizontal="center" vertical="center"/>
    </xf>
    <xf numFmtId="0" fontId="9" fillId="9" borderId="2" xfId="0" applyFont="1" applyFill="1" applyBorder="1" applyAlignment="1" applyProtection="1">
      <alignment horizontal="left" vertical="center" wrapText="1" readingOrder="1"/>
      <protection locked="0"/>
    </xf>
    <xf numFmtId="167" fontId="10" fillId="9" borderId="2" xfId="0" applyNumberFormat="1" applyFont="1" applyFill="1" applyBorder="1" applyAlignment="1" applyProtection="1">
      <alignment horizontal="left" vertical="center" wrapText="1" readingOrder="1"/>
      <protection locked="0"/>
    </xf>
    <xf numFmtId="0" fontId="11" fillId="9" borderId="7" xfId="0" applyFont="1" applyFill="1" applyBorder="1" applyAlignment="1" applyProtection="1">
      <alignment horizontal="center" vertical="center" wrapText="1"/>
      <protection locked="0"/>
    </xf>
    <xf numFmtId="0" fontId="11" fillId="9" borderId="12" xfId="0" applyFont="1" applyFill="1" applyBorder="1" applyAlignment="1" applyProtection="1">
      <alignment horizontal="center" vertical="center" wrapText="1"/>
      <protection locked="0"/>
    </xf>
    <xf numFmtId="0" fontId="11" fillId="9" borderId="13" xfId="0" applyFont="1" applyFill="1" applyBorder="1" applyAlignment="1" applyProtection="1">
      <alignment horizontal="center" vertical="center" wrapText="1"/>
      <protection locked="0"/>
    </xf>
    <xf numFmtId="0" fontId="11" fillId="9" borderId="9" xfId="0" applyFont="1" applyFill="1" applyBorder="1" applyAlignment="1" applyProtection="1">
      <alignment horizontal="center" vertical="center" wrapText="1"/>
      <protection locked="0"/>
    </xf>
    <xf numFmtId="0" fontId="11" fillId="9" borderId="14" xfId="0" applyFont="1" applyFill="1" applyBorder="1" applyAlignment="1" applyProtection="1">
      <alignment horizontal="center" vertical="center" wrapText="1"/>
      <protection locked="0"/>
    </xf>
    <xf numFmtId="0" fontId="11" fillId="9" borderId="15" xfId="0" applyFont="1" applyFill="1" applyBorder="1" applyAlignment="1" applyProtection="1">
      <alignment horizontal="center" vertical="center" wrapText="1"/>
      <protection locked="0"/>
    </xf>
    <xf numFmtId="167" fontId="11" fillId="9" borderId="9" xfId="0" applyNumberFormat="1" applyFont="1" applyFill="1" applyBorder="1" applyAlignment="1" applyProtection="1">
      <alignment horizontal="center" vertical="center" wrapText="1"/>
      <protection locked="0"/>
    </xf>
    <xf numFmtId="167" fontId="11" fillId="9" borderId="14" xfId="0" applyNumberFormat="1" applyFont="1" applyFill="1" applyBorder="1" applyAlignment="1" applyProtection="1">
      <alignment horizontal="center" vertical="center" wrapText="1"/>
      <protection locked="0"/>
    </xf>
    <xf numFmtId="167" fontId="11" fillId="9" borderId="15" xfId="0" applyNumberFormat="1" applyFont="1" applyFill="1" applyBorder="1" applyAlignment="1" applyProtection="1">
      <alignment horizontal="center" vertical="center" wrapText="1"/>
      <protection locked="0"/>
    </xf>
    <xf numFmtId="0" fontId="11" fillId="9" borderId="8" xfId="0" applyFont="1" applyFill="1" applyBorder="1" applyAlignment="1" applyProtection="1">
      <alignment horizontal="center" vertical="center" wrapText="1"/>
      <protection locked="0"/>
    </xf>
    <xf numFmtId="0" fontId="11" fillId="9" borderId="10" xfId="0" applyFont="1" applyFill="1" applyBorder="1" applyAlignment="1" applyProtection="1">
      <alignment horizontal="center" vertical="center" wrapText="1"/>
      <protection locked="0"/>
    </xf>
    <xf numFmtId="167" fontId="11" fillId="9" borderId="7" xfId="0" applyNumberFormat="1" applyFont="1" applyFill="1" applyBorder="1" applyAlignment="1" applyProtection="1">
      <alignment horizontal="center" vertical="center"/>
      <protection locked="0"/>
    </xf>
    <xf numFmtId="167" fontId="11" fillId="9" borderId="12" xfId="0" applyNumberFormat="1" applyFont="1" applyFill="1" applyBorder="1" applyAlignment="1" applyProtection="1">
      <alignment horizontal="center" vertical="center"/>
      <protection locked="0"/>
    </xf>
    <xf numFmtId="167" fontId="11" fillId="9" borderId="13" xfId="0" applyNumberFormat="1" applyFont="1" applyFill="1" applyBorder="1" applyAlignment="1" applyProtection="1">
      <alignment horizontal="center" vertical="center"/>
      <protection locked="0"/>
    </xf>
    <xf numFmtId="0" fontId="11" fillId="9" borderId="11" xfId="0" applyFont="1" applyFill="1" applyBorder="1" applyAlignment="1" applyProtection="1">
      <alignment horizontal="center" vertical="center" wrapText="1"/>
      <protection locked="0"/>
    </xf>
    <xf numFmtId="167" fontId="9" fillId="0" borderId="2" xfId="0" applyNumberFormat="1" applyFont="1" applyBorder="1" applyAlignment="1" applyProtection="1">
      <alignment horizontal="left" vertical="center" wrapText="1" readingOrder="1"/>
    </xf>
    <xf numFmtId="0" fontId="27" fillId="3" borderId="0" xfId="0" applyFont="1" applyFill="1" applyBorder="1" applyAlignment="1" applyProtection="1">
      <alignment horizontal="center" vertical="center" wrapText="1"/>
    </xf>
    <xf numFmtId="0" fontId="14"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16"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9"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xf>
    <xf numFmtId="0" fontId="27" fillId="7" borderId="0" xfId="0" applyFont="1" applyFill="1" applyBorder="1" applyAlignment="1" applyProtection="1">
      <alignment horizontal="center" vertical="center" wrapText="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FF9900"/>
      <color rgb="FF006600"/>
      <color rgb="FF008000"/>
      <color rgb="FF99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76"/>
  <sheetViews>
    <sheetView workbookViewId="0">
      <selection activeCell="C10" sqref="C10"/>
    </sheetView>
  </sheetViews>
  <sheetFormatPr defaultColWidth="0" defaultRowHeight="12.75" zeroHeight="1" x14ac:dyDescent="0.2"/>
  <cols>
    <col min="1" max="1" width="35.7109375" style="17" customWidth="1"/>
    <col min="2" max="2" width="21.5703125" style="17" customWidth="1"/>
    <col min="3" max="3" width="33.5703125" style="17" customWidth="1"/>
    <col min="4" max="4" width="4.42578125" style="17" customWidth="1"/>
    <col min="5" max="5" width="29" style="17" customWidth="1"/>
    <col min="6" max="6" width="19" style="17" customWidth="1"/>
    <col min="7" max="7" width="42" style="17" customWidth="1"/>
    <col min="8" max="11" width="9.140625" style="17" hidden="1" customWidth="1"/>
    <col min="12" max="16384" width="9.140625" style="17" hidden="1"/>
  </cols>
  <sheetData>
    <row r="1" spans="1:11" ht="26.25" customHeight="1" x14ac:dyDescent="0.2">
      <c r="A1" s="156" t="s">
        <v>57</v>
      </c>
      <c r="B1" s="156"/>
      <c r="C1" s="156"/>
      <c r="D1" s="156"/>
      <c r="E1" s="156"/>
      <c r="F1" s="156"/>
      <c r="G1" s="48"/>
      <c r="H1" s="48"/>
      <c r="I1" s="48"/>
      <c r="J1" s="48"/>
      <c r="K1" s="48"/>
    </row>
    <row r="2" spans="1:11" ht="21" customHeight="1" x14ac:dyDescent="0.2">
      <c r="A2" s="4" t="s">
        <v>2</v>
      </c>
      <c r="B2" s="157" t="s">
        <v>128</v>
      </c>
      <c r="C2" s="157"/>
      <c r="D2" s="157"/>
      <c r="E2" s="157"/>
      <c r="F2" s="157"/>
      <c r="G2" s="48"/>
      <c r="H2" s="48"/>
      <c r="I2" s="48"/>
      <c r="J2" s="48"/>
      <c r="K2" s="48"/>
    </row>
    <row r="3" spans="1:11" ht="21" customHeight="1" x14ac:dyDescent="0.2">
      <c r="A3" s="4" t="s">
        <v>58</v>
      </c>
      <c r="B3" s="157" t="s">
        <v>129</v>
      </c>
      <c r="C3" s="157"/>
      <c r="D3" s="157"/>
      <c r="E3" s="157"/>
      <c r="F3" s="157"/>
      <c r="G3" s="48"/>
      <c r="H3" s="48"/>
      <c r="I3" s="48"/>
      <c r="J3" s="48"/>
      <c r="K3" s="48"/>
    </row>
    <row r="4" spans="1:11" ht="21" customHeight="1" x14ac:dyDescent="0.2">
      <c r="A4" s="4" t="s">
        <v>42</v>
      </c>
      <c r="B4" s="158">
        <v>43282</v>
      </c>
      <c r="C4" s="158"/>
      <c r="D4" s="158"/>
      <c r="E4" s="158"/>
      <c r="F4" s="158"/>
      <c r="G4" s="48"/>
      <c r="H4" s="48"/>
      <c r="I4" s="48"/>
      <c r="J4" s="48"/>
      <c r="K4" s="48"/>
    </row>
    <row r="5" spans="1:11" ht="21" customHeight="1" x14ac:dyDescent="0.2">
      <c r="A5" s="4" t="s">
        <v>43</v>
      </c>
      <c r="B5" s="158">
        <v>43646</v>
      </c>
      <c r="C5" s="158"/>
      <c r="D5" s="158"/>
      <c r="E5" s="158"/>
      <c r="F5" s="158"/>
      <c r="G5" s="48"/>
      <c r="H5" s="48"/>
      <c r="I5" s="48"/>
      <c r="J5" s="48"/>
      <c r="K5" s="48"/>
    </row>
    <row r="6" spans="1:11" ht="21" customHeight="1" x14ac:dyDescent="0.2">
      <c r="A6" s="4" t="s">
        <v>62</v>
      </c>
      <c r="B6" s="155" t="str">
        <f>IF(AND(Travel!B7&lt;&gt;A30,Hospitality!B7&lt;&gt;A30,'All other expenses'!B7&lt;&gt;A30,'Gifts and benefits'!B7&lt;&gt;A30),A31,IF(AND(Travel!B7=A30,Hospitality!B7=A30,'All other expenses'!B7=A30,'Gifts and benefits'!B7=A30),A33,A32))</f>
        <v>Data and totals checked on all sheets</v>
      </c>
      <c r="C6" s="155"/>
      <c r="D6" s="155"/>
      <c r="E6" s="155"/>
      <c r="F6" s="155"/>
      <c r="G6" s="36"/>
      <c r="H6" s="48"/>
      <c r="I6" s="48"/>
      <c r="J6" s="48"/>
      <c r="K6" s="48"/>
    </row>
    <row r="7" spans="1:11" ht="21" customHeight="1" x14ac:dyDescent="0.2">
      <c r="A7" s="4" t="s">
        <v>79</v>
      </c>
      <c r="B7" s="154" t="s">
        <v>32</v>
      </c>
      <c r="C7" s="154"/>
      <c r="D7" s="154"/>
      <c r="E7" s="154"/>
      <c r="F7" s="154"/>
      <c r="G7" s="36"/>
      <c r="H7" s="48"/>
      <c r="I7" s="48"/>
      <c r="J7" s="48"/>
      <c r="K7" s="48"/>
    </row>
    <row r="8" spans="1:11" ht="21" customHeight="1" x14ac:dyDescent="0.2">
      <c r="A8" s="4" t="s">
        <v>59</v>
      </c>
      <c r="B8" s="154" t="s">
        <v>207</v>
      </c>
      <c r="C8" s="154"/>
      <c r="D8" s="154"/>
      <c r="E8" s="154"/>
      <c r="F8" s="154"/>
      <c r="G8" s="36"/>
      <c r="H8" s="48"/>
      <c r="I8" s="48"/>
      <c r="J8" s="48"/>
      <c r="K8" s="48"/>
    </row>
    <row r="9" spans="1:11" ht="66.75" customHeight="1" x14ac:dyDescent="0.2">
      <c r="A9" s="153" t="s">
        <v>75</v>
      </c>
      <c r="B9" s="153"/>
      <c r="C9" s="153"/>
      <c r="D9" s="153"/>
      <c r="E9" s="153"/>
      <c r="F9" s="153"/>
      <c r="G9" s="36"/>
      <c r="H9" s="48"/>
      <c r="I9" s="48"/>
      <c r="J9" s="48"/>
      <c r="K9" s="48"/>
    </row>
    <row r="10" spans="1:11" s="132" customFormat="1" ht="36" customHeight="1" x14ac:dyDescent="0.2">
      <c r="A10" s="126" t="s">
        <v>28</v>
      </c>
      <c r="B10" s="127" t="s">
        <v>12</v>
      </c>
      <c r="C10" s="127" t="s">
        <v>34</v>
      </c>
      <c r="D10" s="128"/>
      <c r="E10" s="129" t="s">
        <v>27</v>
      </c>
      <c r="F10" s="130" t="s">
        <v>37</v>
      </c>
      <c r="G10" s="131"/>
      <c r="H10" s="131"/>
      <c r="I10" s="131"/>
      <c r="J10" s="131"/>
      <c r="K10" s="131"/>
    </row>
    <row r="11" spans="1:11" ht="27.75" customHeight="1" x14ac:dyDescent="0.2">
      <c r="A11" s="11" t="s">
        <v>47</v>
      </c>
      <c r="B11" s="80">
        <f>B15+B16+B17</f>
        <v>18633.27</v>
      </c>
      <c r="C11" s="87" t="str">
        <f>IF(Travel!B6="",A34,Travel!B6)</f>
        <v>Figures include GST (where applicable)</v>
      </c>
      <c r="D11" s="8"/>
      <c r="E11" s="11" t="s">
        <v>54</v>
      </c>
      <c r="F11" s="58">
        <f>'Gifts and benefits'!C17</f>
        <v>2</v>
      </c>
      <c r="G11" s="49"/>
      <c r="H11" s="49"/>
      <c r="I11" s="49"/>
      <c r="J11" s="49"/>
      <c r="K11" s="49"/>
    </row>
    <row r="12" spans="1:11" ht="27.75" customHeight="1" x14ac:dyDescent="0.2">
      <c r="A12" s="11" t="s">
        <v>8</v>
      </c>
      <c r="B12" s="80">
        <f>Hospitality!B24</f>
        <v>303.89999999999998</v>
      </c>
      <c r="C12" s="87" t="str">
        <f>IF(Hospitality!B6="",A34,Hospitality!B6)</f>
        <v>Figures include GST (where applicable)</v>
      </c>
      <c r="D12" s="8"/>
      <c r="E12" s="11" t="s">
        <v>55</v>
      </c>
      <c r="F12" s="58">
        <f>'Gifts and benefits'!C18</f>
        <v>2</v>
      </c>
      <c r="G12" s="49"/>
      <c r="H12" s="49"/>
      <c r="I12" s="49"/>
      <c r="J12" s="49"/>
      <c r="K12" s="49"/>
    </row>
    <row r="13" spans="1:11" ht="27.75" customHeight="1" x14ac:dyDescent="0.2">
      <c r="A13" s="11" t="s">
        <v>11</v>
      </c>
      <c r="B13" s="80">
        <f>'All other expenses'!B36</f>
        <v>4582.91</v>
      </c>
      <c r="C13" s="87" t="str">
        <f>IF('All other expenses'!B6="",A34,'All other expenses'!B6)</f>
        <v>Figures include GST (where applicable)</v>
      </c>
      <c r="D13" s="8"/>
      <c r="E13" s="11" t="s">
        <v>56</v>
      </c>
      <c r="F13" s="58">
        <f>'Gifts and benefits'!C19</f>
        <v>0</v>
      </c>
      <c r="G13" s="48"/>
      <c r="H13" s="48"/>
      <c r="I13" s="48"/>
      <c r="J13" s="48"/>
      <c r="K13" s="48"/>
    </row>
    <row r="14" spans="1:11" ht="12.75" customHeight="1" x14ac:dyDescent="0.2">
      <c r="A14" s="10"/>
      <c r="B14" s="81"/>
      <c r="C14" s="88"/>
      <c r="D14" s="59"/>
      <c r="E14" s="8"/>
      <c r="F14" s="60"/>
      <c r="G14" s="28"/>
      <c r="H14" s="28"/>
      <c r="I14" s="28"/>
      <c r="J14" s="28"/>
      <c r="K14" s="28"/>
    </row>
    <row r="15" spans="1:11" ht="27.75" customHeight="1" x14ac:dyDescent="0.2">
      <c r="A15" s="12" t="s">
        <v>25</v>
      </c>
      <c r="B15" s="82">
        <f>Travel!B53</f>
        <v>4956.6900000000014</v>
      </c>
      <c r="C15" s="89" t="str">
        <f>C11</f>
        <v>Figures include GST (where applicable)</v>
      </c>
      <c r="D15" s="8"/>
      <c r="E15" s="8"/>
      <c r="F15" s="60"/>
      <c r="G15" s="48"/>
      <c r="H15" s="48"/>
      <c r="I15" s="48"/>
      <c r="J15" s="48"/>
      <c r="K15" s="48"/>
    </row>
    <row r="16" spans="1:11" ht="27.75" customHeight="1" x14ac:dyDescent="0.2">
      <c r="A16" s="12" t="s">
        <v>51</v>
      </c>
      <c r="B16" s="82">
        <f>Travel!B176</f>
        <v>13113.46</v>
      </c>
      <c r="C16" s="89" t="str">
        <f>C11</f>
        <v>Figures include GST (where applicable)</v>
      </c>
      <c r="D16" s="61"/>
      <c r="E16" s="8"/>
      <c r="F16" s="62"/>
      <c r="G16" s="48"/>
      <c r="H16" s="48"/>
      <c r="I16" s="48"/>
      <c r="J16" s="48"/>
      <c r="K16" s="48"/>
    </row>
    <row r="17" spans="1:11" ht="27.75" customHeight="1" x14ac:dyDescent="0.2">
      <c r="A17" s="12" t="s">
        <v>26</v>
      </c>
      <c r="B17" s="82">
        <f>Travel!B216</f>
        <v>563.11999999999989</v>
      </c>
      <c r="C17" s="89" t="str">
        <f>C11</f>
        <v>Figures include GST (where applicable)</v>
      </c>
      <c r="D17" s="8"/>
      <c r="E17" s="8"/>
      <c r="F17" s="62"/>
      <c r="G17" s="48"/>
      <c r="H17" s="48"/>
      <c r="I17" s="48"/>
      <c r="J17" s="48"/>
      <c r="K17" s="48"/>
    </row>
    <row r="18" spans="1:11" ht="27.75" customHeight="1" x14ac:dyDescent="0.2">
      <c r="A18" s="29"/>
      <c r="B18" s="24"/>
      <c r="C18" s="29"/>
      <c r="D18" s="7"/>
      <c r="E18" s="7"/>
      <c r="F18" s="63"/>
      <c r="G18" s="64"/>
      <c r="H18" s="64"/>
      <c r="I18" s="64"/>
      <c r="J18" s="64"/>
      <c r="K18" s="64"/>
    </row>
    <row r="19" spans="1:11" x14ac:dyDescent="0.2">
      <c r="A19" s="54" t="s">
        <v>6</v>
      </c>
      <c r="B19" s="27"/>
      <c r="C19" s="28"/>
      <c r="D19" s="29"/>
      <c r="E19" s="29"/>
      <c r="F19" s="29"/>
      <c r="G19" s="29"/>
      <c r="H19" s="29"/>
      <c r="I19" s="29"/>
      <c r="J19" s="29"/>
      <c r="K19" s="29"/>
    </row>
    <row r="20" spans="1:11" x14ac:dyDescent="0.2">
      <c r="A20" s="25" t="s">
        <v>7</v>
      </c>
      <c r="B20" s="55"/>
      <c r="C20" s="55"/>
      <c r="D20" s="28"/>
      <c r="E20" s="28"/>
      <c r="F20" s="28"/>
      <c r="G20" s="29"/>
      <c r="H20" s="29"/>
      <c r="I20" s="29"/>
      <c r="J20" s="29"/>
      <c r="K20" s="29"/>
    </row>
    <row r="21" spans="1:11" ht="12.6" customHeight="1" x14ac:dyDescent="0.2">
      <c r="A21" s="25" t="s">
        <v>35</v>
      </c>
      <c r="B21" s="55"/>
      <c r="C21" s="55"/>
      <c r="D21" s="22"/>
      <c r="E21" s="29"/>
      <c r="F21" s="29"/>
      <c r="G21" s="29"/>
      <c r="H21" s="29"/>
      <c r="I21" s="29"/>
      <c r="J21" s="29"/>
      <c r="K21" s="29"/>
    </row>
    <row r="22" spans="1:11" ht="12.6" customHeight="1" x14ac:dyDescent="0.2">
      <c r="A22" s="25" t="s">
        <v>44</v>
      </c>
      <c r="B22" s="55"/>
      <c r="C22" s="55"/>
      <c r="D22" s="22"/>
      <c r="E22" s="29"/>
      <c r="F22" s="29"/>
      <c r="G22" s="29"/>
      <c r="H22" s="29"/>
      <c r="I22" s="29"/>
      <c r="J22" s="29"/>
      <c r="K22" s="29"/>
    </row>
    <row r="23" spans="1:11" ht="12.6" customHeight="1" x14ac:dyDescent="0.2">
      <c r="A23" s="25" t="s">
        <v>60</v>
      </c>
      <c r="B23" s="55"/>
      <c r="C23" s="55"/>
      <c r="D23" s="22"/>
      <c r="E23" s="29"/>
      <c r="F23" s="29"/>
      <c r="G23" s="29"/>
      <c r="H23" s="29"/>
      <c r="I23" s="29"/>
      <c r="J23" s="29"/>
      <c r="K23" s="29"/>
    </row>
    <row r="24" spans="1:11" x14ac:dyDescent="0.2">
      <c r="A24" s="42"/>
      <c r="B24" s="29"/>
      <c r="C24" s="29"/>
      <c r="D24" s="29"/>
      <c r="E24" s="29"/>
      <c r="F24" s="48"/>
      <c r="G24" s="48"/>
      <c r="H24" s="48"/>
      <c r="I24" s="48"/>
      <c r="J24" s="48"/>
      <c r="K24" s="48"/>
    </row>
    <row r="25" spans="1:11" hidden="1" x14ac:dyDescent="0.2">
      <c r="A25" s="15" t="s">
        <v>87</v>
      </c>
      <c r="B25" s="16"/>
      <c r="C25" s="16"/>
      <c r="D25" s="16"/>
      <c r="E25" s="16"/>
      <c r="F25" s="16"/>
      <c r="G25" s="48"/>
      <c r="H25" s="48"/>
      <c r="I25" s="48"/>
      <c r="J25" s="48"/>
      <c r="K25" s="48"/>
    </row>
    <row r="26" spans="1:11" ht="12.75" hidden="1" customHeight="1" x14ac:dyDescent="0.2">
      <c r="A26" s="14" t="s">
        <v>97</v>
      </c>
      <c r="B26" s="6"/>
      <c r="C26" s="6"/>
      <c r="D26" s="14"/>
      <c r="E26" s="14"/>
      <c r="F26" s="14"/>
      <c r="G26" s="48"/>
      <c r="H26" s="48"/>
      <c r="I26" s="48"/>
      <c r="J26" s="48"/>
      <c r="K26" s="48"/>
    </row>
    <row r="27" spans="1:11" hidden="1" x14ac:dyDescent="0.2">
      <c r="A27" s="13" t="s">
        <v>33</v>
      </c>
      <c r="B27" s="13"/>
      <c r="C27" s="13"/>
      <c r="D27" s="13"/>
      <c r="E27" s="13"/>
      <c r="F27" s="13"/>
      <c r="G27" s="48"/>
      <c r="H27" s="48"/>
      <c r="I27" s="48"/>
      <c r="J27" s="48"/>
      <c r="K27" s="48"/>
    </row>
    <row r="28" spans="1:11" hidden="1" x14ac:dyDescent="0.2">
      <c r="A28" s="13" t="s">
        <v>9</v>
      </c>
      <c r="B28" s="13"/>
      <c r="C28" s="13"/>
      <c r="D28" s="13"/>
      <c r="E28" s="13"/>
      <c r="F28" s="13"/>
      <c r="G28" s="48"/>
      <c r="H28" s="48"/>
      <c r="I28" s="48"/>
      <c r="J28" s="48"/>
      <c r="K28" s="48"/>
    </row>
    <row r="29" spans="1:11" hidden="1" x14ac:dyDescent="0.2">
      <c r="A29" s="14" t="s">
        <v>72</v>
      </c>
      <c r="B29" s="14"/>
      <c r="C29" s="14"/>
      <c r="D29" s="14"/>
      <c r="E29" s="14"/>
      <c r="F29" s="14"/>
      <c r="G29" s="48"/>
      <c r="H29" s="48"/>
      <c r="I29" s="48"/>
      <c r="J29" s="48"/>
      <c r="K29" s="48"/>
    </row>
    <row r="30" spans="1:11" hidden="1" x14ac:dyDescent="0.2">
      <c r="A30" s="14" t="s">
        <v>73</v>
      </c>
      <c r="B30" s="14"/>
      <c r="C30" s="14"/>
      <c r="D30" s="14"/>
      <c r="E30" s="14"/>
      <c r="F30" s="14"/>
      <c r="G30" s="48"/>
      <c r="H30" s="48"/>
      <c r="I30" s="48"/>
      <c r="J30" s="48"/>
      <c r="K30" s="48"/>
    </row>
    <row r="31" spans="1:11" hidden="1" x14ac:dyDescent="0.2">
      <c r="A31" s="13" t="s">
        <v>64</v>
      </c>
      <c r="B31" s="13"/>
      <c r="C31" s="13"/>
      <c r="D31" s="13"/>
      <c r="E31" s="13"/>
      <c r="F31" s="13"/>
      <c r="G31" s="48"/>
      <c r="H31" s="48"/>
      <c r="I31" s="48"/>
      <c r="J31" s="48"/>
      <c r="K31" s="48"/>
    </row>
    <row r="32" spans="1:11" hidden="1" x14ac:dyDescent="0.2">
      <c r="A32" s="13" t="s">
        <v>65</v>
      </c>
      <c r="B32" s="13"/>
      <c r="C32" s="13"/>
      <c r="D32" s="13"/>
      <c r="E32" s="13"/>
      <c r="F32" s="13"/>
      <c r="G32" s="48"/>
      <c r="H32" s="48"/>
      <c r="I32" s="48"/>
      <c r="J32" s="48"/>
      <c r="K32" s="48"/>
    </row>
    <row r="33" spans="1:11" hidden="1" x14ac:dyDescent="0.2">
      <c r="A33" s="13" t="s">
        <v>63</v>
      </c>
      <c r="B33" s="13"/>
      <c r="C33" s="13"/>
      <c r="D33" s="13"/>
      <c r="E33" s="13"/>
      <c r="F33" s="13"/>
      <c r="G33" s="48"/>
      <c r="H33" s="48"/>
      <c r="I33" s="48"/>
      <c r="J33" s="48"/>
      <c r="K33" s="48"/>
    </row>
    <row r="34" spans="1:11" hidden="1" x14ac:dyDescent="0.2">
      <c r="A34" s="14" t="s">
        <v>36</v>
      </c>
      <c r="B34" s="14"/>
      <c r="C34" s="14"/>
      <c r="D34" s="14"/>
      <c r="E34" s="14"/>
      <c r="F34" s="14"/>
      <c r="G34" s="48"/>
      <c r="H34" s="48"/>
      <c r="I34" s="48"/>
      <c r="J34" s="48"/>
      <c r="K34" s="48"/>
    </row>
    <row r="35" spans="1:11" hidden="1" x14ac:dyDescent="0.2">
      <c r="A35" s="14" t="s">
        <v>38</v>
      </c>
      <c r="B35" s="14"/>
      <c r="C35" s="14"/>
      <c r="D35" s="14"/>
      <c r="E35" s="14"/>
      <c r="F35" s="14"/>
      <c r="G35" s="48"/>
      <c r="H35" s="48"/>
      <c r="I35" s="48"/>
      <c r="J35" s="48"/>
      <c r="K35" s="48"/>
    </row>
    <row r="36" spans="1:11" hidden="1" x14ac:dyDescent="0.2">
      <c r="A36" s="85" t="s">
        <v>53</v>
      </c>
      <c r="B36" s="84"/>
      <c r="C36" s="84"/>
      <c r="D36" s="84"/>
      <c r="E36" s="84"/>
      <c r="F36" s="84"/>
      <c r="G36" s="48"/>
      <c r="H36" s="48"/>
      <c r="I36" s="48"/>
      <c r="J36" s="48"/>
      <c r="K36" s="48"/>
    </row>
    <row r="37" spans="1:11" hidden="1" x14ac:dyDescent="0.2">
      <c r="A37" s="85" t="s">
        <v>32</v>
      </c>
      <c r="B37" s="84"/>
      <c r="C37" s="84"/>
      <c r="D37" s="84"/>
      <c r="E37" s="84"/>
      <c r="F37" s="84"/>
      <c r="G37" s="48"/>
      <c r="H37" s="48"/>
      <c r="I37" s="48"/>
      <c r="J37" s="48"/>
      <c r="K37" s="48"/>
    </row>
    <row r="38" spans="1:11" hidden="1" x14ac:dyDescent="0.2">
      <c r="A38" s="65" t="s">
        <v>18</v>
      </c>
      <c r="B38" s="5"/>
      <c r="C38" s="5"/>
      <c r="D38" s="5"/>
      <c r="E38" s="5"/>
      <c r="F38" s="5"/>
      <c r="G38" s="48"/>
      <c r="H38" s="48"/>
      <c r="I38" s="48"/>
      <c r="J38" s="48"/>
      <c r="K38" s="48"/>
    </row>
    <row r="39" spans="1:11" hidden="1" x14ac:dyDescent="0.2">
      <c r="A39" s="66" t="s">
        <v>19</v>
      </c>
      <c r="B39" s="5"/>
      <c r="C39" s="5"/>
      <c r="D39" s="5"/>
      <c r="E39" s="5"/>
      <c r="F39" s="5"/>
      <c r="G39" s="48"/>
      <c r="H39" s="48"/>
      <c r="I39" s="48"/>
      <c r="J39" s="48"/>
      <c r="K39" s="48"/>
    </row>
    <row r="40" spans="1:11" hidden="1" x14ac:dyDescent="0.2">
      <c r="A40" s="66" t="s">
        <v>21</v>
      </c>
      <c r="B40" s="5"/>
      <c r="C40" s="5"/>
      <c r="D40" s="5"/>
      <c r="E40" s="5"/>
      <c r="F40" s="5"/>
      <c r="G40" s="48"/>
      <c r="H40" s="48"/>
      <c r="I40" s="48"/>
      <c r="J40" s="48"/>
      <c r="K40" s="48"/>
    </row>
    <row r="41" spans="1:11" hidden="1" x14ac:dyDescent="0.2">
      <c r="A41" s="66" t="s">
        <v>20</v>
      </c>
      <c r="B41" s="5"/>
      <c r="C41" s="5"/>
      <c r="D41" s="5"/>
      <c r="E41" s="5"/>
      <c r="F41" s="5"/>
      <c r="G41" s="48"/>
      <c r="H41" s="48"/>
      <c r="I41" s="48"/>
      <c r="J41" s="48"/>
      <c r="K41" s="48"/>
    </row>
    <row r="42" spans="1:11" hidden="1" x14ac:dyDescent="0.2">
      <c r="A42" s="66" t="s">
        <v>22</v>
      </c>
      <c r="B42" s="5"/>
      <c r="C42" s="5"/>
      <c r="D42" s="5"/>
      <c r="E42" s="5"/>
      <c r="F42" s="5"/>
      <c r="G42" s="48"/>
      <c r="H42" s="48"/>
      <c r="I42" s="48"/>
      <c r="J42" s="48"/>
      <c r="K42" s="48"/>
    </row>
    <row r="43" spans="1:11" hidden="1" x14ac:dyDescent="0.2">
      <c r="A43" s="66" t="s">
        <v>23</v>
      </c>
      <c r="B43" s="5"/>
      <c r="C43" s="5"/>
      <c r="D43" s="5"/>
      <c r="E43" s="5"/>
      <c r="F43" s="5"/>
      <c r="G43" s="48"/>
      <c r="H43" s="48"/>
      <c r="I43" s="48"/>
      <c r="J43" s="48"/>
      <c r="K43" s="48"/>
    </row>
    <row r="44" spans="1:11" hidden="1" x14ac:dyDescent="0.2">
      <c r="A44" s="86" t="s">
        <v>17</v>
      </c>
      <c r="B44" s="84"/>
      <c r="C44" s="84"/>
      <c r="D44" s="84"/>
      <c r="E44" s="84"/>
      <c r="F44" s="84"/>
      <c r="G44" s="48"/>
      <c r="H44" s="48"/>
      <c r="I44" s="48"/>
      <c r="J44" s="48"/>
      <c r="K44" s="48"/>
    </row>
    <row r="45" spans="1:11" hidden="1" x14ac:dyDescent="0.2">
      <c r="A45" s="84" t="s">
        <v>15</v>
      </c>
      <c r="B45" s="84"/>
      <c r="C45" s="84"/>
      <c r="D45" s="84"/>
      <c r="E45" s="84"/>
      <c r="F45" s="84"/>
      <c r="G45" s="48"/>
      <c r="H45" s="48"/>
      <c r="I45" s="48"/>
      <c r="J45" s="48"/>
      <c r="K45" s="48"/>
    </row>
    <row r="46" spans="1:11" hidden="1" x14ac:dyDescent="0.2">
      <c r="A46" s="67">
        <v>-20000</v>
      </c>
      <c r="B46" s="5"/>
      <c r="C46" s="5"/>
      <c r="D46" s="5"/>
      <c r="E46" s="5"/>
      <c r="F46" s="5"/>
      <c r="G46" s="48"/>
      <c r="H46" s="48"/>
      <c r="I46" s="48"/>
      <c r="J46" s="48"/>
      <c r="K46" s="48"/>
    </row>
    <row r="47" spans="1:11" ht="25.5" hidden="1" x14ac:dyDescent="0.2">
      <c r="A47" s="120" t="s">
        <v>84</v>
      </c>
      <c r="B47" s="84"/>
      <c r="C47" s="84"/>
      <c r="D47" s="84"/>
      <c r="E47" s="84"/>
      <c r="F47" s="84"/>
      <c r="G47" s="48"/>
      <c r="H47" s="48"/>
      <c r="I47" s="48"/>
      <c r="J47" s="48"/>
      <c r="K47" s="48"/>
    </row>
    <row r="48" spans="1:11" ht="25.5" hidden="1" x14ac:dyDescent="0.2">
      <c r="A48" s="120" t="s">
        <v>83</v>
      </c>
      <c r="B48" s="84"/>
      <c r="C48" s="84"/>
      <c r="D48" s="84"/>
      <c r="E48" s="84"/>
      <c r="F48" s="84"/>
      <c r="G48" s="48"/>
      <c r="H48" s="48"/>
      <c r="I48" s="48"/>
      <c r="J48" s="48"/>
      <c r="K48" s="48"/>
    </row>
    <row r="49" spans="1:11" ht="25.5" hidden="1" x14ac:dyDescent="0.2">
      <c r="A49" s="121" t="s">
        <v>85</v>
      </c>
      <c r="B49" s="5"/>
      <c r="C49" s="5"/>
      <c r="D49" s="5"/>
      <c r="E49" s="5"/>
      <c r="F49" s="5"/>
      <c r="G49" s="48"/>
      <c r="H49" s="48"/>
      <c r="I49" s="48"/>
      <c r="J49" s="48"/>
      <c r="K49" s="48"/>
    </row>
    <row r="50" spans="1:11" ht="25.5" hidden="1" x14ac:dyDescent="0.2">
      <c r="A50" s="121" t="s">
        <v>70</v>
      </c>
      <c r="B50" s="5"/>
      <c r="C50" s="5"/>
      <c r="D50" s="5"/>
      <c r="E50" s="5"/>
      <c r="F50" s="5"/>
      <c r="G50" s="48"/>
      <c r="H50" s="48"/>
      <c r="I50" s="48"/>
      <c r="J50" s="48"/>
      <c r="K50" s="48"/>
    </row>
    <row r="51" spans="1:11" ht="38.25" hidden="1" x14ac:dyDescent="0.2">
      <c r="A51" s="121" t="s">
        <v>71</v>
      </c>
      <c r="B51" s="111"/>
      <c r="C51" s="111"/>
      <c r="D51" s="119"/>
      <c r="E51" s="68"/>
      <c r="F51" s="68"/>
      <c r="G51" s="48"/>
      <c r="H51" s="48"/>
      <c r="I51" s="48"/>
      <c r="J51" s="48"/>
      <c r="K51" s="48"/>
    </row>
    <row r="52" spans="1:11" hidden="1" x14ac:dyDescent="0.2">
      <c r="A52" s="116" t="s">
        <v>74</v>
      </c>
      <c r="B52" s="117"/>
      <c r="C52" s="117"/>
      <c r="D52" s="110"/>
      <c r="E52" s="69"/>
      <c r="F52" s="69" t="b">
        <v>1</v>
      </c>
      <c r="G52" s="48"/>
      <c r="H52" s="48"/>
      <c r="I52" s="48"/>
      <c r="J52" s="48"/>
      <c r="K52" s="48"/>
    </row>
    <row r="53" spans="1:11" hidden="1" x14ac:dyDescent="0.2">
      <c r="A53" s="118" t="s">
        <v>86</v>
      </c>
      <c r="B53" s="116"/>
      <c r="C53" s="116"/>
      <c r="D53" s="116"/>
      <c r="E53" s="69"/>
      <c r="F53" s="69" t="b">
        <v>0</v>
      </c>
      <c r="G53" s="48"/>
      <c r="H53" s="48"/>
      <c r="I53" s="48"/>
      <c r="J53" s="48"/>
      <c r="K53" s="48"/>
    </row>
    <row r="54" spans="1:11" hidden="1" x14ac:dyDescent="0.2">
      <c r="A54" s="122"/>
      <c r="B54" s="112">
        <f>COUNT(Travel!B12:B52)</f>
        <v>37</v>
      </c>
      <c r="C54" s="112"/>
      <c r="D54" s="112">
        <f>COUNTIF(Travel!D12:D52,"*")</f>
        <v>37</v>
      </c>
      <c r="E54" s="113"/>
      <c r="F54" s="113" t="b">
        <f>MIN(B54,D54)=MAX(B54,D54)</f>
        <v>1</v>
      </c>
      <c r="G54" s="48"/>
      <c r="H54" s="48"/>
      <c r="I54" s="48"/>
      <c r="J54" s="48"/>
      <c r="K54" s="48"/>
    </row>
    <row r="55" spans="1:11" hidden="1" x14ac:dyDescent="0.2">
      <c r="A55" s="122" t="s">
        <v>69</v>
      </c>
      <c r="B55" s="112">
        <f>COUNT(Travel!B57:B174)</f>
        <v>103</v>
      </c>
      <c r="C55" s="112"/>
      <c r="D55" s="112">
        <f>COUNTIF(Travel!D57:D174,"*")</f>
        <v>103</v>
      </c>
      <c r="E55" s="113"/>
      <c r="F55" s="113" t="b">
        <f>MIN(B55,D55)=MAX(B55,D55)</f>
        <v>1</v>
      </c>
    </row>
    <row r="56" spans="1:11" hidden="1" x14ac:dyDescent="0.2">
      <c r="A56" s="123"/>
      <c r="B56" s="112">
        <f>COUNT(Travel!B180:B215)</f>
        <v>33</v>
      </c>
      <c r="C56" s="112"/>
      <c r="D56" s="112">
        <f>COUNTIF(Travel!D180:D215,"*")</f>
        <v>34</v>
      </c>
      <c r="E56" s="113"/>
      <c r="F56" s="113" t="b">
        <f>MIN(B56,D56)=MAX(B56,D56)</f>
        <v>0</v>
      </c>
    </row>
    <row r="57" spans="1:11" hidden="1" x14ac:dyDescent="0.2">
      <c r="A57" s="124" t="s">
        <v>67</v>
      </c>
      <c r="B57" s="114">
        <f>COUNT(Hospitality!B11:B23)</f>
        <v>10</v>
      </c>
      <c r="C57" s="114"/>
      <c r="D57" s="114">
        <f>COUNTIF(Hospitality!D11:D23,"*")</f>
        <v>10</v>
      </c>
      <c r="E57" s="115"/>
      <c r="F57" s="115" t="b">
        <f>MIN(B57,D57)=MAX(B57,D57)</f>
        <v>1</v>
      </c>
    </row>
    <row r="58" spans="1:11" hidden="1" x14ac:dyDescent="0.2">
      <c r="A58" s="125" t="s">
        <v>68</v>
      </c>
      <c r="B58" s="113">
        <f>COUNT('All other expenses'!B11:B35)</f>
        <v>23</v>
      </c>
      <c r="C58" s="113"/>
      <c r="D58" s="113">
        <f>COUNTIF('All other expenses'!D11:D35,"*")</f>
        <v>10</v>
      </c>
      <c r="E58" s="113"/>
      <c r="F58" s="113" t="b">
        <f>MIN(B58,D58)=MAX(B58,D58)</f>
        <v>0</v>
      </c>
    </row>
    <row r="59" spans="1:11" hidden="1" x14ac:dyDescent="0.2">
      <c r="A59" s="124" t="s">
        <v>66</v>
      </c>
      <c r="B59" s="114">
        <f>COUNTIF('Gifts and benefits'!B11:B16,"*")</f>
        <v>2</v>
      </c>
      <c r="C59" s="114">
        <f>COUNTIF('Gifts and benefits'!C11:C16,"*")</f>
        <v>2</v>
      </c>
      <c r="D59" s="114"/>
      <c r="E59" s="114">
        <f>COUNTA('Gifts and benefits'!E11:E16)</f>
        <v>2</v>
      </c>
      <c r="F59" s="115" t="b">
        <f>MIN(B59,C59,E59)=MAX(B59,C59,E59)</f>
        <v>1</v>
      </c>
    </row>
    <row r="60" spans="1:11" x14ac:dyDescent="0.2"/>
    <row r="61" spans="1:11" hidden="1" x14ac:dyDescent="0.2"/>
    <row r="62" spans="1:11" hidden="1" x14ac:dyDescent="0.2"/>
    <row r="63" spans="1:11" hidden="1" x14ac:dyDescent="0.2"/>
    <row r="64" spans="1:1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sheetData>
  <sheetProtection sheet="1" formatCells="0" insertRows="0" deleteRows="0"/>
  <mergeCells count="9">
    <mergeCell ref="A9:F9"/>
    <mergeCell ref="B7:F7"/>
    <mergeCell ref="B6:F6"/>
    <mergeCell ref="A1:F1"/>
    <mergeCell ref="B2:F2"/>
    <mergeCell ref="B3:F3"/>
    <mergeCell ref="B4:F4"/>
    <mergeCell ref="B5:F5"/>
    <mergeCell ref="B8:F8"/>
  </mergeCells>
  <dataValidations xWindow="652" yWindow="373"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dataValidation allowBlank="1" showInputMessage="1" showErrorMessage="1" prompt="Headings on following tabs will pre populate with what you enter here" sqref="B2:F2"/>
    <dataValidation allowBlank="1" showInputMessage="1" showErrorMessage="1" prompt="Headings on following tabs will pre populate with what you enter here_x000a__x000a_Create a new workbook for a new Chief Executive" sqref="B3:F3"/>
    <dataValidation allowBlank="1" showInputMessage="1" showErrorMessage="1" prompt="Headings on following tabs will pre populate with what you enter here_x000a__x000a_Update if a shorter or different period is covered" sqref="B4:F5"/>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M350"/>
  <sheetViews>
    <sheetView topLeftCell="A152" workbookViewId="0">
      <selection activeCell="B176" sqref="B176"/>
    </sheetView>
  </sheetViews>
  <sheetFormatPr defaultColWidth="0" defaultRowHeight="12.75" zeroHeight="1" x14ac:dyDescent="0.2"/>
  <cols>
    <col min="1" max="1" width="35.7109375" style="17" customWidth="1"/>
    <col min="2" max="2" width="14.28515625" style="17" customWidth="1"/>
    <col min="3" max="3" width="71.42578125" style="17" customWidth="1"/>
    <col min="4" max="4" width="36.42578125" style="17" customWidth="1"/>
    <col min="5" max="5" width="26.140625" style="17" customWidth="1"/>
    <col min="6" max="6" width="37.5703125" style="17" customWidth="1"/>
    <col min="7" max="9" width="9.140625" style="17" hidden="1" customWidth="1"/>
    <col min="10" max="13" width="0" style="17" hidden="1" customWidth="1"/>
    <col min="14" max="16384" width="9.140625" style="17" hidden="1"/>
  </cols>
  <sheetData>
    <row r="1" spans="1:6" ht="26.25" customHeight="1" x14ac:dyDescent="0.2">
      <c r="A1" s="156" t="s">
        <v>5</v>
      </c>
      <c r="B1" s="156"/>
      <c r="C1" s="156"/>
      <c r="D1" s="156"/>
      <c r="E1" s="156"/>
      <c r="F1" s="48"/>
    </row>
    <row r="2" spans="1:6" ht="21" customHeight="1" x14ac:dyDescent="0.2">
      <c r="A2" s="4" t="s">
        <v>2</v>
      </c>
      <c r="B2" s="174" t="str">
        <f>'Summary and sign-off'!B2:F2</f>
        <v>Office of Film and Literature Classification</v>
      </c>
      <c r="C2" s="174"/>
      <c r="D2" s="174"/>
      <c r="E2" s="174"/>
      <c r="F2" s="48"/>
    </row>
    <row r="3" spans="1:6" ht="21" customHeight="1" x14ac:dyDescent="0.2">
      <c r="A3" s="4" t="s">
        <v>3</v>
      </c>
      <c r="B3" s="174" t="str">
        <f>'Summary and sign-off'!B3:F3</f>
        <v>David Shanks</v>
      </c>
      <c r="C3" s="174"/>
      <c r="D3" s="174"/>
      <c r="E3" s="174"/>
      <c r="F3" s="48"/>
    </row>
    <row r="4" spans="1:6" ht="21" customHeight="1" x14ac:dyDescent="0.2">
      <c r="A4" s="4" t="s">
        <v>40</v>
      </c>
      <c r="B4" s="174">
        <f>'Summary and sign-off'!B4:F4</f>
        <v>43282</v>
      </c>
      <c r="C4" s="174"/>
      <c r="D4" s="174"/>
      <c r="E4" s="174"/>
      <c r="F4" s="48"/>
    </row>
    <row r="5" spans="1:6" ht="21" customHeight="1" x14ac:dyDescent="0.2">
      <c r="A5" s="4" t="s">
        <v>41</v>
      </c>
      <c r="B5" s="174">
        <f>'Summary and sign-off'!B5:F5</f>
        <v>43646</v>
      </c>
      <c r="C5" s="174"/>
      <c r="D5" s="174"/>
      <c r="E5" s="174"/>
      <c r="F5" s="48"/>
    </row>
    <row r="6" spans="1:6" ht="21" customHeight="1" x14ac:dyDescent="0.2">
      <c r="A6" s="4" t="s">
        <v>10</v>
      </c>
      <c r="B6" s="154" t="s">
        <v>33</v>
      </c>
      <c r="C6" s="154"/>
      <c r="D6" s="154"/>
      <c r="E6" s="154"/>
      <c r="F6" s="48"/>
    </row>
    <row r="7" spans="1:6" ht="21" customHeight="1" x14ac:dyDescent="0.2">
      <c r="A7" s="4" t="s">
        <v>62</v>
      </c>
      <c r="B7" s="154" t="s">
        <v>73</v>
      </c>
      <c r="C7" s="154"/>
      <c r="D7" s="154"/>
      <c r="E7" s="154"/>
      <c r="F7" s="48"/>
    </row>
    <row r="8" spans="1:6" ht="36" customHeight="1" x14ac:dyDescent="0.2">
      <c r="A8" s="177" t="s">
        <v>4</v>
      </c>
      <c r="B8" s="178"/>
      <c r="C8" s="178"/>
      <c r="D8" s="178"/>
      <c r="E8" s="178"/>
      <c r="F8" s="24"/>
    </row>
    <row r="9" spans="1:6" ht="36" customHeight="1" x14ac:dyDescent="0.2">
      <c r="A9" s="179" t="s">
        <v>88</v>
      </c>
      <c r="B9" s="180"/>
      <c r="C9" s="180"/>
      <c r="D9" s="180"/>
      <c r="E9" s="180"/>
      <c r="F9" s="24"/>
    </row>
    <row r="10" spans="1:6" ht="24.75" customHeight="1" x14ac:dyDescent="0.2">
      <c r="A10" s="176" t="s">
        <v>89</v>
      </c>
      <c r="B10" s="181"/>
      <c r="C10" s="176"/>
      <c r="D10" s="176"/>
      <c r="E10" s="176"/>
      <c r="F10" s="49"/>
    </row>
    <row r="11" spans="1:6" ht="36.75" customHeight="1" x14ac:dyDescent="0.2">
      <c r="A11" s="37" t="s">
        <v>29</v>
      </c>
      <c r="B11" s="37" t="s">
        <v>90</v>
      </c>
      <c r="C11" s="37" t="s">
        <v>91</v>
      </c>
      <c r="D11" s="37" t="s">
        <v>61</v>
      </c>
      <c r="E11" s="37" t="s">
        <v>39</v>
      </c>
      <c r="F11" s="50"/>
    </row>
    <row r="12" spans="1:6" s="70" customFormat="1" hidden="1" x14ac:dyDescent="0.2">
      <c r="A12" s="94"/>
      <c r="B12" s="91"/>
      <c r="C12" s="92"/>
      <c r="D12" s="92"/>
      <c r="E12" s="93"/>
      <c r="F12" s="1"/>
    </row>
    <row r="13" spans="1:6" s="70" customFormat="1" ht="12.75" customHeight="1" x14ac:dyDescent="0.2">
      <c r="A13" s="159" t="s">
        <v>104</v>
      </c>
      <c r="B13" s="91">
        <v>2180</v>
      </c>
      <c r="C13" s="168" t="s">
        <v>203</v>
      </c>
      <c r="D13" s="92" t="s">
        <v>105</v>
      </c>
      <c r="E13" s="92"/>
      <c r="F13" s="1"/>
    </row>
    <row r="14" spans="1:6" s="70" customFormat="1" ht="14.25" customHeight="1" x14ac:dyDescent="0.2">
      <c r="A14" s="160"/>
      <c r="B14" s="91">
        <v>1661.46</v>
      </c>
      <c r="C14" s="169"/>
      <c r="D14" s="92" t="s">
        <v>204</v>
      </c>
      <c r="E14" s="92" t="s">
        <v>133</v>
      </c>
      <c r="F14" s="1"/>
    </row>
    <row r="15" spans="1:6" s="70" customFormat="1" x14ac:dyDescent="0.2">
      <c r="A15" s="160"/>
      <c r="B15" s="91">
        <v>157.32</v>
      </c>
      <c r="C15" s="169"/>
      <c r="D15" s="92" t="s">
        <v>205</v>
      </c>
      <c r="E15" s="92" t="s">
        <v>134</v>
      </c>
      <c r="F15" s="1"/>
    </row>
    <row r="16" spans="1:6" s="70" customFormat="1" x14ac:dyDescent="0.2">
      <c r="A16" s="160"/>
      <c r="B16" s="91">
        <v>225.45</v>
      </c>
      <c r="C16" s="169"/>
      <c r="D16" s="92" t="s">
        <v>205</v>
      </c>
      <c r="E16" s="92" t="s">
        <v>132</v>
      </c>
      <c r="F16" s="1"/>
    </row>
    <row r="17" spans="1:6" s="70" customFormat="1" x14ac:dyDescent="0.2">
      <c r="A17" s="160"/>
      <c r="B17" s="91">
        <v>44.77</v>
      </c>
      <c r="C17" s="169"/>
      <c r="D17" s="92" t="s">
        <v>120</v>
      </c>
      <c r="E17" s="92" t="s">
        <v>196</v>
      </c>
      <c r="F17" s="1"/>
    </row>
    <row r="18" spans="1:6" s="70" customFormat="1" x14ac:dyDescent="0.2">
      <c r="A18" s="160"/>
      <c r="B18" s="91">
        <v>29.91</v>
      </c>
      <c r="C18" s="169"/>
      <c r="D18" s="92" t="s">
        <v>122</v>
      </c>
      <c r="E18" s="92" t="s">
        <v>196</v>
      </c>
      <c r="F18" s="1"/>
    </row>
    <row r="19" spans="1:6" s="70" customFormat="1" x14ac:dyDescent="0.2">
      <c r="A19" s="160"/>
      <c r="B19" s="91">
        <v>25.54</v>
      </c>
      <c r="C19" s="169"/>
      <c r="D19" s="92" t="s">
        <v>131</v>
      </c>
      <c r="E19" s="92" t="s">
        <v>196</v>
      </c>
      <c r="F19" s="1"/>
    </row>
    <row r="20" spans="1:6" s="70" customFormat="1" x14ac:dyDescent="0.2">
      <c r="A20" s="160"/>
      <c r="B20" s="91">
        <v>5.97</v>
      </c>
      <c r="C20" s="169"/>
      <c r="D20" s="92" t="s">
        <v>122</v>
      </c>
      <c r="E20" s="92" t="s">
        <v>196</v>
      </c>
      <c r="F20" s="1"/>
    </row>
    <row r="21" spans="1:6" s="70" customFormat="1" x14ac:dyDescent="0.2">
      <c r="A21" s="160"/>
      <c r="B21" s="91">
        <v>10.35</v>
      </c>
      <c r="C21" s="169"/>
      <c r="D21" s="92" t="s">
        <v>123</v>
      </c>
      <c r="E21" s="92" t="s">
        <v>196</v>
      </c>
      <c r="F21" s="1"/>
    </row>
    <row r="22" spans="1:6" s="70" customFormat="1" x14ac:dyDescent="0.2">
      <c r="A22" s="160"/>
      <c r="B22" s="91">
        <v>22.68</v>
      </c>
      <c r="C22" s="169"/>
      <c r="D22" s="92" t="s">
        <v>123</v>
      </c>
      <c r="E22" s="92" t="s">
        <v>196</v>
      </c>
      <c r="F22" s="1"/>
    </row>
    <row r="23" spans="1:6" s="70" customFormat="1" x14ac:dyDescent="0.2">
      <c r="A23" s="160"/>
      <c r="B23" s="91">
        <v>27.17</v>
      </c>
      <c r="C23" s="169"/>
      <c r="D23" s="92" t="s">
        <v>123</v>
      </c>
      <c r="E23" s="92" t="s">
        <v>196</v>
      </c>
      <c r="F23" s="1"/>
    </row>
    <row r="24" spans="1:6" s="70" customFormat="1" x14ac:dyDescent="0.2">
      <c r="A24" s="160"/>
      <c r="B24" s="91">
        <v>116.16999999999999</v>
      </c>
      <c r="C24" s="169"/>
      <c r="D24" s="92" t="s">
        <v>123</v>
      </c>
      <c r="E24" s="92" t="s">
        <v>196</v>
      </c>
      <c r="F24" s="1"/>
    </row>
    <row r="25" spans="1:6" s="70" customFormat="1" x14ac:dyDescent="0.2">
      <c r="A25" s="160"/>
      <c r="B25" s="91">
        <v>43.79</v>
      </c>
      <c r="C25" s="169"/>
      <c r="D25" s="92" t="s">
        <v>123</v>
      </c>
      <c r="E25" s="92" t="s">
        <v>196</v>
      </c>
      <c r="F25" s="1"/>
    </row>
    <row r="26" spans="1:6" s="70" customFormat="1" x14ac:dyDescent="0.2">
      <c r="A26" s="160"/>
      <c r="B26" s="91">
        <v>18.59</v>
      </c>
      <c r="C26" s="169"/>
      <c r="D26" s="92" t="s">
        <v>123</v>
      </c>
      <c r="E26" s="92" t="s">
        <v>196</v>
      </c>
      <c r="F26" s="1"/>
    </row>
    <row r="27" spans="1:6" s="70" customFormat="1" x14ac:dyDescent="0.2">
      <c r="A27" s="160"/>
      <c r="B27" s="91">
        <v>52.5</v>
      </c>
      <c r="C27" s="169"/>
      <c r="D27" s="92" t="s">
        <v>130</v>
      </c>
      <c r="E27" s="92" t="s">
        <v>196</v>
      </c>
      <c r="F27" s="1"/>
    </row>
    <row r="28" spans="1:6" s="70" customFormat="1" x14ac:dyDescent="0.2">
      <c r="A28" s="160"/>
      <c r="B28" s="91">
        <v>4.51</v>
      </c>
      <c r="C28" s="169"/>
      <c r="D28" s="92" t="s">
        <v>125</v>
      </c>
      <c r="E28" s="92" t="s">
        <v>196</v>
      </c>
      <c r="F28" s="1"/>
    </row>
    <row r="29" spans="1:6" s="70" customFormat="1" x14ac:dyDescent="0.2">
      <c r="A29" s="160"/>
      <c r="B29" s="91">
        <v>18.760000000000002</v>
      </c>
      <c r="C29" s="169"/>
      <c r="D29" s="92" t="s">
        <v>125</v>
      </c>
      <c r="E29" s="92" t="s">
        <v>196</v>
      </c>
      <c r="F29" s="1"/>
    </row>
    <row r="30" spans="1:6" s="70" customFormat="1" x14ac:dyDescent="0.2">
      <c r="A30" s="160"/>
      <c r="B30" s="91">
        <v>10.01</v>
      </c>
      <c r="C30" s="169"/>
      <c r="D30" s="92" t="s">
        <v>125</v>
      </c>
      <c r="E30" s="92" t="s">
        <v>196</v>
      </c>
      <c r="F30" s="1"/>
    </row>
    <row r="31" spans="1:6" s="70" customFormat="1" x14ac:dyDescent="0.2">
      <c r="A31" s="160"/>
      <c r="B31" s="91">
        <v>27.87</v>
      </c>
      <c r="C31" s="169"/>
      <c r="D31" s="92" t="s">
        <v>125</v>
      </c>
      <c r="E31" s="92" t="s">
        <v>196</v>
      </c>
      <c r="F31" s="1"/>
    </row>
    <row r="32" spans="1:6" s="70" customFormat="1" x14ac:dyDescent="0.2">
      <c r="A32" s="160"/>
      <c r="B32" s="91">
        <v>26.58</v>
      </c>
      <c r="C32" s="169"/>
      <c r="D32" s="92" t="s">
        <v>125</v>
      </c>
      <c r="E32" s="92" t="s">
        <v>196</v>
      </c>
      <c r="F32" s="1"/>
    </row>
    <row r="33" spans="1:6" s="70" customFormat="1" x14ac:dyDescent="0.2">
      <c r="A33" s="160"/>
      <c r="B33" s="91">
        <v>10.01</v>
      </c>
      <c r="C33" s="169"/>
      <c r="D33" s="92" t="s">
        <v>125</v>
      </c>
      <c r="E33" s="92" t="s">
        <v>196</v>
      </c>
      <c r="F33" s="1"/>
    </row>
    <row r="34" spans="1:6" s="70" customFormat="1" x14ac:dyDescent="0.2">
      <c r="A34" s="160"/>
      <c r="B34" s="91">
        <v>2.97</v>
      </c>
      <c r="C34" s="169"/>
      <c r="D34" s="92" t="s">
        <v>125</v>
      </c>
      <c r="E34" s="92" t="s">
        <v>196</v>
      </c>
      <c r="F34" s="1"/>
    </row>
    <row r="35" spans="1:6" s="70" customFormat="1" x14ac:dyDescent="0.2">
      <c r="A35" s="160"/>
      <c r="B35" s="91">
        <v>2.97</v>
      </c>
      <c r="C35" s="169"/>
      <c r="D35" s="92" t="s">
        <v>125</v>
      </c>
      <c r="E35" s="92" t="s">
        <v>196</v>
      </c>
      <c r="F35" s="1"/>
    </row>
    <row r="36" spans="1:6" s="70" customFormat="1" x14ac:dyDescent="0.2">
      <c r="A36" s="160"/>
      <c r="B36" s="91">
        <v>22.74</v>
      </c>
      <c r="C36" s="169"/>
      <c r="D36" s="92" t="s">
        <v>125</v>
      </c>
      <c r="E36" s="92" t="s">
        <v>196</v>
      </c>
      <c r="F36" s="1"/>
    </row>
    <row r="37" spans="1:6" s="70" customFormat="1" x14ac:dyDescent="0.2">
      <c r="A37" s="160"/>
      <c r="B37" s="91">
        <v>13.36</v>
      </c>
      <c r="C37" s="169"/>
      <c r="D37" s="92" t="s">
        <v>125</v>
      </c>
      <c r="E37" s="92" t="s">
        <v>196</v>
      </c>
      <c r="F37" s="1"/>
    </row>
    <row r="38" spans="1:6" s="70" customFormat="1" x14ac:dyDescent="0.2">
      <c r="A38" s="160"/>
      <c r="B38" s="91">
        <v>12.97</v>
      </c>
      <c r="C38" s="169"/>
      <c r="D38" s="92" t="s">
        <v>125</v>
      </c>
      <c r="E38" s="92" t="s">
        <v>196</v>
      </c>
      <c r="F38" s="1"/>
    </row>
    <row r="39" spans="1:6" s="70" customFormat="1" ht="12.75" customHeight="1" x14ac:dyDescent="0.2">
      <c r="A39" s="160"/>
      <c r="B39" s="91">
        <v>12.33</v>
      </c>
      <c r="C39" s="169"/>
      <c r="D39" s="92" t="s">
        <v>125</v>
      </c>
      <c r="E39" s="92" t="s">
        <v>196</v>
      </c>
      <c r="F39" s="1"/>
    </row>
    <row r="40" spans="1:6" s="70" customFormat="1" ht="12.75" customHeight="1" x14ac:dyDescent="0.2">
      <c r="A40" s="160"/>
      <c r="B40" s="91">
        <v>31.5</v>
      </c>
      <c r="C40" s="169"/>
      <c r="D40" s="92" t="s">
        <v>125</v>
      </c>
      <c r="E40" s="92" t="s">
        <v>196</v>
      </c>
      <c r="F40" s="1"/>
    </row>
    <row r="41" spans="1:6" s="70" customFormat="1" x14ac:dyDescent="0.2">
      <c r="A41" s="160"/>
      <c r="B41" s="91">
        <v>2.98</v>
      </c>
      <c r="C41" s="169"/>
      <c r="D41" s="92" t="s">
        <v>125</v>
      </c>
      <c r="E41" s="92" t="s">
        <v>196</v>
      </c>
      <c r="F41" s="1"/>
    </row>
    <row r="42" spans="1:6" s="70" customFormat="1" x14ac:dyDescent="0.2">
      <c r="A42" s="160"/>
      <c r="B42" s="91">
        <v>2.97</v>
      </c>
      <c r="C42" s="169"/>
      <c r="D42" s="92" t="s">
        <v>125</v>
      </c>
      <c r="E42" s="92" t="s">
        <v>196</v>
      </c>
      <c r="F42" s="1"/>
    </row>
    <row r="43" spans="1:6" s="70" customFormat="1" x14ac:dyDescent="0.2">
      <c r="A43" s="160"/>
      <c r="B43" s="91">
        <v>2.98</v>
      </c>
      <c r="C43" s="169"/>
      <c r="D43" s="92" t="s">
        <v>125</v>
      </c>
      <c r="E43" s="92" t="s">
        <v>196</v>
      </c>
      <c r="F43" s="1"/>
    </row>
    <row r="44" spans="1:6" s="70" customFormat="1" x14ac:dyDescent="0.2">
      <c r="A44" s="160"/>
      <c r="B44" s="91">
        <v>10.27</v>
      </c>
      <c r="C44" s="169"/>
      <c r="D44" s="91" t="s">
        <v>125</v>
      </c>
      <c r="E44" s="92" t="s">
        <v>196</v>
      </c>
      <c r="F44" s="1"/>
    </row>
    <row r="45" spans="1:6" s="70" customFormat="1" x14ac:dyDescent="0.2">
      <c r="A45" s="160"/>
      <c r="B45" s="91">
        <v>14.13</v>
      </c>
      <c r="C45" s="169"/>
      <c r="D45" s="92" t="s">
        <v>125</v>
      </c>
      <c r="E45" s="92" t="s">
        <v>196</v>
      </c>
      <c r="F45" s="1"/>
    </row>
    <row r="46" spans="1:6" s="70" customFormat="1" x14ac:dyDescent="0.2">
      <c r="A46" s="160"/>
      <c r="B46" s="91">
        <v>2.98</v>
      </c>
      <c r="C46" s="169"/>
      <c r="D46" s="92" t="s">
        <v>125</v>
      </c>
      <c r="E46" s="92" t="s">
        <v>196</v>
      </c>
      <c r="F46" s="1"/>
    </row>
    <row r="47" spans="1:6" s="70" customFormat="1" x14ac:dyDescent="0.2">
      <c r="A47" s="160"/>
      <c r="B47" s="91">
        <v>2.98</v>
      </c>
      <c r="C47" s="169"/>
      <c r="D47" s="92" t="s">
        <v>125</v>
      </c>
      <c r="E47" s="92" t="s">
        <v>196</v>
      </c>
      <c r="F47" s="1"/>
    </row>
    <row r="48" spans="1:6" s="70" customFormat="1" x14ac:dyDescent="0.2">
      <c r="A48" s="160"/>
      <c r="B48" s="91">
        <v>43.16</v>
      </c>
      <c r="C48" s="169"/>
      <c r="D48" s="92" t="s">
        <v>125</v>
      </c>
      <c r="E48" s="92" t="s">
        <v>196</v>
      </c>
      <c r="F48" s="1"/>
    </row>
    <row r="49" spans="1:6" s="70" customFormat="1" x14ac:dyDescent="0.2">
      <c r="A49" s="161"/>
      <c r="B49" s="91">
        <v>55.99</v>
      </c>
      <c r="C49" s="173"/>
      <c r="D49" s="92" t="s">
        <v>198</v>
      </c>
      <c r="E49" s="92" t="s">
        <v>197</v>
      </c>
      <c r="F49" s="1"/>
    </row>
    <row r="50" spans="1:6" s="70" customFormat="1" x14ac:dyDescent="0.2">
      <c r="A50" s="133"/>
      <c r="B50" s="91"/>
      <c r="C50" s="92"/>
      <c r="D50" s="92"/>
      <c r="E50" s="93"/>
      <c r="F50" s="1"/>
    </row>
    <row r="51" spans="1:6" s="70" customFormat="1" x14ac:dyDescent="0.2">
      <c r="A51" s="90"/>
      <c r="B51" s="91"/>
      <c r="C51" s="92"/>
      <c r="D51" s="92"/>
      <c r="E51" s="93"/>
      <c r="F51" s="1"/>
    </row>
    <row r="52" spans="1:6" s="70" customFormat="1" hidden="1" x14ac:dyDescent="0.2">
      <c r="A52" s="102"/>
      <c r="B52" s="103"/>
      <c r="C52" s="104"/>
      <c r="D52" s="104"/>
      <c r="E52" s="105"/>
      <c r="F52" s="1"/>
    </row>
    <row r="53" spans="1:6" ht="19.5" customHeight="1" x14ac:dyDescent="0.2">
      <c r="A53" s="106" t="s">
        <v>95</v>
      </c>
      <c r="B53" s="107">
        <f>SUM(B12:B52)</f>
        <v>4956.6900000000014</v>
      </c>
      <c r="C53" s="108" t="str">
        <f>IF(SUBTOTAL(3,B12:B52)=SUBTOTAL(103,B12:B52),'Summary and sign-off'!$A$47,'Summary and sign-off'!$A$48)</f>
        <v>Check - there are no hidden rows with data</v>
      </c>
      <c r="D53" s="175" t="str">
        <f>IF('Summary and sign-off'!F54='Summary and sign-off'!F53,'Summary and sign-off'!A50,'Summary and sign-off'!A49)</f>
        <v>Check - each entry provides sufficient information</v>
      </c>
      <c r="E53" s="175"/>
      <c r="F53" s="48"/>
    </row>
    <row r="54" spans="1:6" ht="10.5" customHeight="1" x14ac:dyDescent="0.2">
      <c r="A54" s="29"/>
      <c r="B54" s="24"/>
      <c r="C54" s="29"/>
      <c r="D54" s="29"/>
      <c r="E54" s="29"/>
      <c r="F54" s="29"/>
    </row>
    <row r="55" spans="1:6" ht="24.75" customHeight="1" x14ac:dyDescent="0.2">
      <c r="A55" s="176" t="s">
        <v>52</v>
      </c>
      <c r="B55" s="176"/>
      <c r="C55" s="176"/>
      <c r="D55" s="176"/>
      <c r="E55" s="176"/>
      <c r="F55" s="49"/>
    </row>
    <row r="56" spans="1:6" ht="39.75" customHeight="1" x14ac:dyDescent="0.2">
      <c r="A56" s="37" t="s">
        <v>29</v>
      </c>
      <c r="B56" s="37" t="s">
        <v>12</v>
      </c>
      <c r="C56" s="37" t="s">
        <v>92</v>
      </c>
      <c r="D56" s="37" t="s">
        <v>61</v>
      </c>
      <c r="E56" s="37" t="s">
        <v>39</v>
      </c>
      <c r="F56" s="50"/>
    </row>
    <row r="57" spans="1:6" s="70" customFormat="1" ht="11.25" customHeight="1" x14ac:dyDescent="0.2">
      <c r="A57" s="94"/>
      <c r="B57" s="91"/>
      <c r="C57" s="92"/>
      <c r="D57" s="92"/>
      <c r="E57" s="93"/>
      <c r="F57" s="1"/>
    </row>
    <row r="58" spans="1:6" s="70" customFormat="1" x14ac:dyDescent="0.2">
      <c r="A58" s="170">
        <v>43285</v>
      </c>
      <c r="B58" s="91">
        <v>619</v>
      </c>
      <c r="C58" s="168" t="s">
        <v>165</v>
      </c>
      <c r="D58" s="92" t="s">
        <v>106</v>
      </c>
      <c r="E58" s="162" t="s">
        <v>136</v>
      </c>
      <c r="F58" s="1"/>
    </row>
    <row r="59" spans="1:6" s="70" customFormat="1" x14ac:dyDescent="0.2">
      <c r="A59" s="171"/>
      <c r="B59" s="91">
        <v>190.25</v>
      </c>
      <c r="C59" s="169"/>
      <c r="D59" s="92" t="s">
        <v>149</v>
      </c>
      <c r="E59" s="163"/>
      <c r="F59" s="1"/>
    </row>
    <row r="60" spans="1:6" s="70" customFormat="1" x14ac:dyDescent="0.2">
      <c r="A60" s="171"/>
      <c r="B60" s="91">
        <v>34.9</v>
      </c>
      <c r="C60" s="169"/>
      <c r="D60" s="92" t="s">
        <v>121</v>
      </c>
      <c r="E60" s="163"/>
      <c r="F60" s="1"/>
    </row>
    <row r="61" spans="1:6" s="70" customFormat="1" x14ac:dyDescent="0.2">
      <c r="A61" s="171"/>
      <c r="B61" s="91">
        <v>33.700000000000003</v>
      </c>
      <c r="C61" s="169"/>
      <c r="D61" s="92" t="s">
        <v>121</v>
      </c>
      <c r="E61" s="163"/>
      <c r="F61" s="1"/>
    </row>
    <row r="62" spans="1:6" s="70" customFormat="1" x14ac:dyDescent="0.2">
      <c r="A62" s="171"/>
      <c r="B62" s="91">
        <v>15</v>
      </c>
      <c r="C62" s="169"/>
      <c r="D62" s="92" t="s">
        <v>123</v>
      </c>
      <c r="E62" s="163"/>
      <c r="F62" s="1"/>
    </row>
    <row r="63" spans="1:6" s="70" customFormat="1" x14ac:dyDescent="0.2">
      <c r="A63" s="171"/>
      <c r="B63" s="91">
        <v>8</v>
      </c>
      <c r="C63" s="169"/>
      <c r="D63" s="92" t="s">
        <v>123</v>
      </c>
      <c r="E63" s="163"/>
      <c r="F63" s="1"/>
    </row>
    <row r="64" spans="1:6" s="70" customFormat="1" x14ac:dyDescent="0.2">
      <c r="A64" s="171"/>
      <c r="B64" s="91">
        <v>15</v>
      </c>
      <c r="C64" s="169"/>
      <c r="D64" s="92" t="s">
        <v>123</v>
      </c>
      <c r="E64" s="163"/>
      <c r="F64" s="1"/>
    </row>
    <row r="65" spans="1:6" s="70" customFormat="1" x14ac:dyDescent="0.2">
      <c r="A65" s="172"/>
      <c r="B65" s="91">
        <v>34</v>
      </c>
      <c r="C65" s="173"/>
      <c r="D65" s="92" t="s">
        <v>126</v>
      </c>
      <c r="E65" s="164"/>
      <c r="F65" s="1"/>
    </row>
    <row r="66" spans="1:6" s="70" customFormat="1" x14ac:dyDescent="0.2">
      <c r="A66" s="139"/>
      <c r="B66" s="91"/>
      <c r="C66" s="141"/>
      <c r="D66" s="92"/>
      <c r="E66" s="140"/>
      <c r="F66" s="1"/>
    </row>
    <row r="67" spans="1:6" s="70" customFormat="1" x14ac:dyDescent="0.2">
      <c r="A67" s="170">
        <v>43312</v>
      </c>
      <c r="B67" s="91">
        <v>392</v>
      </c>
      <c r="C67" s="168" t="s">
        <v>107</v>
      </c>
      <c r="D67" s="92" t="s">
        <v>106</v>
      </c>
      <c r="E67" s="162" t="s">
        <v>136</v>
      </c>
      <c r="F67" s="1"/>
    </row>
    <row r="68" spans="1:6" s="70" customFormat="1" x14ac:dyDescent="0.2">
      <c r="A68" s="171"/>
      <c r="B68" s="91">
        <v>22.39</v>
      </c>
      <c r="C68" s="169"/>
      <c r="D68" s="92" t="s">
        <v>121</v>
      </c>
      <c r="E68" s="163"/>
      <c r="F68" s="1"/>
    </row>
    <row r="69" spans="1:6" s="70" customFormat="1" x14ac:dyDescent="0.2">
      <c r="A69" s="171"/>
      <c r="B69" s="91">
        <v>108.9</v>
      </c>
      <c r="C69" s="169"/>
      <c r="D69" s="92" t="s">
        <v>121</v>
      </c>
      <c r="E69" s="163"/>
      <c r="F69" s="1"/>
    </row>
    <row r="70" spans="1:6" s="70" customFormat="1" x14ac:dyDescent="0.2">
      <c r="A70" s="171"/>
      <c r="B70" s="91">
        <v>23</v>
      </c>
      <c r="C70" s="169"/>
      <c r="D70" s="92" t="s">
        <v>121</v>
      </c>
      <c r="E70" s="163"/>
      <c r="F70" s="1"/>
    </row>
    <row r="71" spans="1:6" s="70" customFormat="1" x14ac:dyDescent="0.2">
      <c r="A71" s="172"/>
      <c r="B71" s="91">
        <v>34</v>
      </c>
      <c r="C71" s="173"/>
      <c r="D71" s="92" t="s">
        <v>126</v>
      </c>
      <c r="E71" s="164"/>
      <c r="F71" s="1"/>
    </row>
    <row r="72" spans="1:6" s="70" customFormat="1" x14ac:dyDescent="0.2">
      <c r="A72" s="139"/>
      <c r="B72" s="91"/>
      <c r="C72" s="134"/>
      <c r="D72" s="92"/>
      <c r="E72" s="140"/>
      <c r="F72" s="1"/>
    </row>
    <row r="73" spans="1:6" s="70" customFormat="1" x14ac:dyDescent="0.2">
      <c r="A73" s="170">
        <v>43327</v>
      </c>
      <c r="B73" s="91">
        <v>16.5</v>
      </c>
      <c r="C73" s="168" t="s">
        <v>138</v>
      </c>
      <c r="D73" s="92" t="s">
        <v>123</v>
      </c>
      <c r="E73" s="162" t="s">
        <v>137</v>
      </c>
      <c r="F73" s="1"/>
    </row>
    <row r="74" spans="1:6" s="70" customFormat="1" x14ac:dyDescent="0.2">
      <c r="A74" s="171"/>
      <c r="B74" s="91">
        <v>9</v>
      </c>
      <c r="C74" s="169"/>
      <c r="D74" s="92" t="s">
        <v>123</v>
      </c>
      <c r="E74" s="163"/>
      <c r="F74" s="1"/>
    </row>
    <row r="75" spans="1:6" s="70" customFormat="1" x14ac:dyDescent="0.2">
      <c r="A75" s="172"/>
      <c r="B75" s="91">
        <v>74.599999999999994</v>
      </c>
      <c r="C75" s="173"/>
      <c r="D75" s="92" t="s">
        <v>127</v>
      </c>
      <c r="E75" s="164"/>
      <c r="F75" s="1"/>
    </row>
    <row r="76" spans="1:6" s="70" customFormat="1" x14ac:dyDescent="0.2">
      <c r="A76" s="135"/>
      <c r="B76" s="91"/>
      <c r="C76" s="104"/>
      <c r="D76" s="92"/>
      <c r="E76" s="93"/>
      <c r="F76" s="1"/>
    </row>
    <row r="77" spans="1:6" s="70" customFormat="1" x14ac:dyDescent="0.2">
      <c r="A77" s="170" t="s">
        <v>108</v>
      </c>
      <c r="B77" s="91">
        <v>258</v>
      </c>
      <c r="C77" s="168" t="s">
        <v>141</v>
      </c>
      <c r="D77" s="92" t="s">
        <v>106</v>
      </c>
      <c r="E77" s="162" t="s">
        <v>136</v>
      </c>
      <c r="F77" s="1"/>
    </row>
    <row r="78" spans="1:6" s="70" customFormat="1" x14ac:dyDescent="0.2">
      <c r="A78" s="171"/>
      <c r="B78" s="91">
        <v>681.6</v>
      </c>
      <c r="C78" s="169"/>
      <c r="D78" s="92" t="s">
        <v>109</v>
      </c>
      <c r="E78" s="163"/>
      <c r="F78" s="1"/>
    </row>
    <row r="79" spans="1:6" s="70" customFormat="1" x14ac:dyDescent="0.2">
      <c r="A79" s="171"/>
      <c r="B79" s="91">
        <v>7.8</v>
      </c>
      <c r="C79" s="169"/>
      <c r="D79" s="92" t="s">
        <v>123</v>
      </c>
      <c r="E79" s="163"/>
      <c r="F79" s="1"/>
    </row>
    <row r="80" spans="1:6" s="70" customFormat="1" x14ac:dyDescent="0.2">
      <c r="A80" s="171"/>
      <c r="B80" s="91">
        <v>26.3</v>
      </c>
      <c r="C80" s="169"/>
      <c r="D80" s="92" t="s">
        <v>121</v>
      </c>
      <c r="E80" s="163"/>
      <c r="F80" s="1"/>
    </row>
    <row r="81" spans="1:6" s="70" customFormat="1" x14ac:dyDescent="0.2">
      <c r="A81" s="171"/>
      <c r="B81" s="91">
        <v>58.6</v>
      </c>
      <c r="C81" s="169"/>
      <c r="D81" s="92" t="s">
        <v>121</v>
      </c>
      <c r="E81" s="163"/>
      <c r="F81" s="1"/>
    </row>
    <row r="82" spans="1:6" s="70" customFormat="1" x14ac:dyDescent="0.2">
      <c r="A82" s="171"/>
      <c r="B82" s="91">
        <v>26.7</v>
      </c>
      <c r="C82" s="169"/>
      <c r="D82" s="92" t="s">
        <v>121</v>
      </c>
      <c r="E82" s="163"/>
      <c r="F82" s="1"/>
    </row>
    <row r="83" spans="1:6" s="70" customFormat="1" x14ac:dyDescent="0.2">
      <c r="A83" s="172"/>
      <c r="B83" s="91">
        <v>74.260000000000005</v>
      </c>
      <c r="C83" s="173"/>
      <c r="D83" s="92" t="s">
        <v>206</v>
      </c>
      <c r="E83" s="164"/>
      <c r="F83" s="1"/>
    </row>
    <row r="84" spans="1:6" s="70" customFormat="1" ht="9.75" customHeight="1" x14ac:dyDescent="0.2">
      <c r="A84" s="139"/>
      <c r="B84" s="91"/>
      <c r="C84" s="134"/>
      <c r="D84" s="92"/>
      <c r="E84" s="93"/>
      <c r="F84" s="1"/>
    </row>
    <row r="85" spans="1:6" s="70" customFormat="1" x14ac:dyDescent="0.2">
      <c r="A85" s="170">
        <v>43404</v>
      </c>
      <c r="B85" s="91">
        <v>378</v>
      </c>
      <c r="C85" s="168" t="s">
        <v>140</v>
      </c>
      <c r="D85" s="92" t="s">
        <v>106</v>
      </c>
      <c r="E85" s="162" t="s">
        <v>136</v>
      </c>
      <c r="F85" s="1"/>
    </row>
    <row r="86" spans="1:6" s="70" customFormat="1" x14ac:dyDescent="0.2">
      <c r="A86" s="171"/>
      <c r="B86" s="91">
        <v>71.989999999999995</v>
      </c>
      <c r="C86" s="169"/>
      <c r="D86" s="92" t="s">
        <v>121</v>
      </c>
      <c r="E86" s="163"/>
      <c r="F86" s="1"/>
    </row>
    <row r="87" spans="1:6" s="70" customFormat="1" x14ac:dyDescent="0.2">
      <c r="A87" s="171"/>
      <c r="B87" s="91">
        <v>58.8</v>
      </c>
      <c r="C87" s="169"/>
      <c r="D87" s="92" t="s">
        <v>121</v>
      </c>
      <c r="E87" s="163"/>
      <c r="F87" s="1"/>
    </row>
    <row r="88" spans="1:6" s="70" customFormat="1" x14ac:dyDescent="0.2">
      <c r="A88" s="171"/>
      <c r="B88" s="91">
        <v>4</v>
      </c>
      <c r="C88" s="169"/>
      <c r="D88" s="92" t="s">
        <v>121</v>
      </c>
      <c r="E88" s="163"/>
      <c r="F88" s="1"/>
    </row>
    <row r="89" spans="1:6" s="70" customFormat="1" x14ac:dyDescent="0.2">
      <c r="A89" s="171"/>
      <c r="B89" s="91">
        <v>33.94</v>
      </c>
      <c r="C89" s="169"/>
      <c r="D89" s="92" t="s">
        <v>121</v>
      </c>
      <c r="E89" s="163"/>
      <c r="F89" s="1"/>
    </row>
    <row r="90" spans="1:6" s="70" customFormat="1" x14ac:dyDescent="0.2">
      <c r="A90" s="171"/>
      <c r="B90" s="91">
        <v>62.4</v>
      </c>
      <c r="C90" s="169"/>
      <c r="D90" s="92" t="s">
        <v>121</v>
      </c>
      <c r="E90" s="163"/>
      <c r="F90" s="1"/>
    </row>
    <row r="91" spans="1:6" s="70" customFormat="1" x14ac:dyDescent="0.2">
      <c r="A91" s="172"/>
      <c r="B91" s="91">
        <v>17.899999999999999</v>
      </c>
      <c r="C91" s="173"/>
      <c r="D91" s="92" t="s">
        <v>121</v>
      </c>
      <c r="E91" s="164"/>
      <c r="F91" s="1"/>
    </row>
    <row r="92" spans="1:6" s="70" customFormat="1" x14ac:dyDescent="0.2">
      <c r="A92" s="136"/>
      <c r="B92" s="91"/>
      <c r="C92" s="137"/>
      <c r="D92" s="92"/>
      <c r="E92" s="138"/>
      <c r="F92" s="1"/>
    </row>
    <row r="93" spans="1:6" s="70" customFormat="1" x14ac:dyDescent="0.2">
      <c r="A93" s="170">
        <v>43416</v>
      </c>
      <c r="B93" s="91">
        <v>432</v>
      </c>
      <c r="C93" s="168" t="s">
        <v>199</v>
      </c>
      <c r="D93" s="92" t="s">
        <v>106</v>
      </c>
      <c r="E93" s="162" t="s">
        <v>146</v>
      </c>
      <c r="F93" s="1"/>
    </row>
    <row r="94" spans="1:6" s="70" customFormat="1" x14ac:dyDescent="0.2">
      <c r="A94" s="171"/>
      <c r="B94" s="91">
        <v>51.2</v>
      </c>
      <c r="C94" s="169"/>
      <c r="D94" s="92" t="s">
        <v>121</v>
      </c>
      <c r="E94" s="163"/>
      <c r="F94" s="1"/>
    </row>
    <row r="95" spans="1:6" s="70" customFormat="1" x14ac:dyDescent="0.2">
      <c r="A95" s="171"/>
      <c r="B95" s="91">
        <v>77.5</v>
      </c>
      <c r="C95" s="169"/>
      <c r="D95" s="92" t="s">
        <v>123</v>
      </c>
      <c r="E95" s="163"/>
      <c r="F95" s="1"/>
    </row>
    <row r="96" spans="1:6" s="70" customFormat="1" x14ac:dyDescent="0.2">
      <c r="A96" s="172"/>
      <c r="B96" s="91">
        <v>34</v>
      </c>
      <c r="C96" s="173"/>
      <c r="D96" s="92" t="s">
        <v>126</v>
      </c>
      <c r="E96" s="164"/>
      <c r="F96" s="1"/>
    </row>
    <row r="97" spans="1:6" s="70" customFormat="1" x14ac:dyDescent="0.2">
      <c r="A97" s="139"/>
      <c r="B97" s="91"/>
      <c r="C97" s="134"/>
      <c r="D97" s="92"/>
      <c r="E97" s="93"/>
      <c r="F97" s="1"/>
    </row>
    <row r="98" spans="1:6" s="70" customFormat="1" x14ac:dyDescent="0.2">
      <c r="A98" s="170">
        <v>43433</v>
      </c>
      <c r="B98" s="91">
        <v>463</v>
      </c>
      <c r="C98" s="168" t="s">
        <v>147</v>
      </c>
      <c r="D98" s="92" t="s">
        <v>106</v>
      </c>
      <c r="E98" s="162" t="s">
        <v>136</v>
      </c>
      <c r="F98" s="1"/>
    </row>
    <row r="99" spans="1:6" s="70" customFormat="1" x14ac:dyDescent="0.2">
      <c r="A99" s="171"/>
      <c r="B99" s="91">
        <v>17.600000000000001</v>
      </c>
      <c r="C99" s="169"/>
      <c r="D99" s="92" t="s">
        <v>121</v>
      </c>
      <c r="E99" s="163"/>
      <c r="F99" s="1"/>
    </row>
    <row r="100" spans="1:6" s="70" customFormat="1" x14ac:dyDescent="0.2">
      <c r="A100" s="171"/>
      <c r="B100" s="91">
        <v>8.07</v>
      </c>
      <c r="C100" s="169"/>
      <c r="D100" s="92" t="s">
        <v>121</v>
      </c>
      <c r="E100" s="163"/>
      <c r="F100" s="1"/>
    </row>
    <row r="101" spans="1:6" s="70" customFormat="1" x14ac:dyDescent="0.2">
      <c r="A101" s="171"/>
      <c r="B101" s="91">
        <v>48.82</v>
      </c>
      <c r="C101" s="169"/>
      <c r="D101" s="92" t="s">
        <v>121</v>
      </c>
      <c r="E101" s="163"/>
      <c r="F101" s="1"/>
    </row>
    <row r="102" spans="1:6" s="70" customFormat="1" x14ac:dyDescent="0.2">
      <c r="A102" s="171"/>
      <c r="B102" s="91">
        <v>76.900000000000006</v>
      </c>
      <c r="C102" s="169"/>
      <c r="D102" s="92" t="s">
        <v>121</v>
      </c>
      <c r="E102" s="163"/>
      <c r="F102" s="1"/>
    </row>
    <row r="103" spans="1:6" s="70" customFormat="1" x14ac:dyDescent="0.2">
      <c r="A103" s="172"/>
      <c r="B103" s="91">
        <v>34</v>
      </c>
      <c r="C103" s="173"/>
      <c r="D103" s="92" t="s">
        <v>126</v>
      </c>
      <c r="E103" s="164"/>
      <c r="F103" s="1"/>
    </row>
    <row r="104" spans="1:6" s="70" customFormat="1" x14ac:dyDescent="0.2">
      <c r="A104" s="139"/>
      <c r="B104" s="91"/>
      <c r="C104" s="134"/>
      <c r="D104" s="92"/>
      <c r="E104" s="93"/>
      <c r="F104" s="1"/>
    </row>
    <row r="105" spans="1:6" s="70" customFormat="1" x14ac:dyDescent="0.2">
      <c r="A105" s="170" t="s">
        <v>110</v>
      </c>
      <c r="B105" s="91">
        <v>525</v>
      </c>
      <c r="C105" s="168" t="s">
        <v>111</v>
      </c>
      <c r="D105" s="92" t="s">
        <v>106</v>
      </c>
      <c r="E105" s="162" t="s">
        <v>136</v>
      </c>
      <c r="F105" s="1"/>
    </row>
    <row r="106" spans="1:6" s="70" customFormat="1" x14ac:dyDescent="0.2">
      <c r="A106" s="171"/>
      <c r="B106" s="91">
        <v>439.2</v>
      </c>
      <c r="C106" s="169"/>
      <c r="D106" s="92" t="s">
        <v>109</v>
      </c>
      <c r="E106" s="163"/>
      <c r="F106" s="1"/>
    </row>
    <row r="107" spans="1:6" s="70" customFormat="1" x14ac:dyDescent="0.2">
      <c r="A107" s="171"/>
      <c r="B107" s="91">
        <v>75.7</v>
      </c>
      <c r="C107" s="169"/>
      <c r="D107" s="92" t="s">
        <v>121</v>
      </c>
      <c r="E107" s="163"/>
      <c r="F107" s="1"/>
    </row>
    <row r="108" spans="1:6" s="70" customFormat="1" x14ac:dyDescent="0.2">
      <c r="A108" s="172"/>
      <c r="B108" s="91">
        <v>20</v>
      </c>
      <c r="C108" s="173"/>
      <c r="D108" s="92" t="s">
        <v>121</v>
      </c>
      <c r="E108" s="164"/>
      <c r="F108" s="1"/>
    </row>
    <row r="109" spans="1:6" s="70" customFormat="1" x14ac:dyDescent="0.2">
      <c r="A109" s="139"/>
      <c r="B109" s="91"/>
      <c r="C109" s="134"/>
      <c r="D109" s="92"/>
      <c r="E109" s="93"/>
      <c r="F109" s="1"/>
    </row>
    <row r="110" spans="1:6" s="70" customFormat="1" x14ac:dyDescent="0.2">
      <c r="A110" s="170">
        <v>43451</v>
      </c>
      <c r="B110" s="91">
        <v>294</v>
      </c>
      <c r="C110" s="168" t="s">
        <v>139</v>
      </c>
      <c r="D110" s="92" t="s">
        <v>106</v>
      </c>
      <c r="E110" s="162" t="s">
        <v>136</v>
      </c>
      <c r="F110" s="1"/>
    </row>
    <row r="111" spans="1:6" s="70" customFormat="1" x14ac:dyDescent="0.2">
      <c r="A111" s="171"/>
      <c r="B111" s="91">
        <v>50.36</v>
      </c>
      <c r="C111" s="169"/>
      <c r="D111" s="92" t="s">
        <v>125</v>
      </c>
      <c r="E111" s="163"/>
      <c r="F111" s="1"/>
    </row>
    <row r="112" spans="1:6" s="70" customFormat="1" x14ac:dyDescent="0.2">
      <c r="A112" s="171"/>
      <c r="B112" s="91">
        <v>79.5</v>
      </c>
      <c r="C112" s="169"/>
      <c r="D112" s="92" t="s">
        <v>121</v>
      </c>
      <c r="E112" s="163"/>
      <c r="F112" s="1"/>
    </row>
    <row r="113" spans="1:6" s="70" customFormat="1" x14ac:dyDescent="0.2">
      <c r="A113" s="171"/>
      <c r="B113" s="91">
        <v>34</v>
      </c>
      <c r="C113" s="169"/>
      <c r="D113" s="92" t="s">
        <v>126</v>
      </c>
      <c r="E113" s="163"/>
      <c r="F113" s="1"/>
    </row>
    <row r="114" spans="1:6" s="70" customFormat="1" x14ac:dyDescent="0.2">
      <c r="A114" s="172"/>
      <c r="B114" s="91">
        <v>13</v>
      </c>
      <c r="C114" s="173"/>
      <c r="D114" s="92" t="s">
        <v>123</v>
      </c>
      <c r="E114" s="164"/>
      <c r="F114" s="1"/>
    </row>
    <row r="115" spans="1:6" s="70" customFormat="1" x14ac:dyDescent="0.2">
      <c r="A115" s="139"/>
      <c r="B115" s="91"/>
      <c r="C115" s="134"/>
      <c r="D115" s="92"/>
      <c r="E115" s="93"/>
      <c r="F115" s="1"/>
    </row>
    <row r="116" spans="1:6" s="70" customFormat="1" x14ac:dyDescent="0.2">
      <c r="A116" s="170">
        <v>43515</v>
      </c>
      <c r="B116" s="91">
        <v>602</v>
      </c>
      <c r="C116" s="168" t="s">
        <v>189</v>
      </c>
      <c r="D116" s="92" t="s">
        <v>106</v>
      </c>
      <c r="E116" s="162" t="s">
        <v>136</v>
      </c>
      <c r="F116" s="1"/>
    </row>
    <row r="117" spans="1:6" s="70" customFormat="1" x14ac:dyDescent="0.2">
      <c r="A117" s="171"/>
      <c r="B117" s="91">
        <v>69.8</v>
      </c>
      <c r="C117" s="169"/>
      <c r="D117" s="92" t="s">
        <v>121</v>
      </c>
      <c r="E117" s="163"/>
      <c r="F117" s="1"/>
    </row>
    <row r="118" spans="1:6" s="70" customFormat="1" x14ac:dyDescent="0.2">
      <c r="A118" s="171"/>
      <c r="B118" s="91">
        <v>76.5</v>
      </c>
      <c r="C118" s="169"/>
      <c r="D118" s="92" t="s">
        <v>121</v>
      </c>
      <c r="E118" s="163"/>
      <c r="F118" s="1"/>
    </row>
    <row r="119" spans="1:6" s="70" customFormat="1" x14ac:dyDescent="0.2">
      <c r="A119" s="171"/>
      <c r="B119" s="91">
        <v>44.66</v>
      </c>
      <c r="C119" s="169"/>
      <c r="D119" s="92" t="s">
        <v>121</v>
      </c>
      <c r="E119" s="163"/>
      <c r="F119" s="1"/>
    </row>
    <row r="120" spans="1:6" s="70" customFormat="1" x14ac:dyDescent="0.2">
      <c r="A120" s="171"/>
      <c r="B120" s="91">
        <v>50.27</v>
      </c>
      <c r="C120" s="169"/>
      <c r="D120" s="92" t="s">
        <v>121</v>
      </c>
      <c r="E120" s="163"/>
      <c r="F120" s="1"/>
    </row>
    <row r="121" spans="1:6" s="70" customFormat="1" x14ac:dyDescent="0.2">
      <c r="A121" s="171"/>
      <c r="B121" s="91">
        <v>11.66</v>
      </c>
      <c r="C121" s="169"/>
      <c r="D121" s="92" t="s">
        <v>121</v>
      </c>
      <c r="E121" s="163"/>
      <c r="F121" s="1"/>
    </row>
    <row r="122" spans="1:6" s="70" customFormat="1" ht="14.25" customHeight="1" x14ac:dyDescent="0.2">
      <c r="A122" s="172"/>
      <c r="B122" s="91">
        <v>11.7</v>
      </c>
      <c r="C122" s="173"/>
      <c r="D122" s="92" t="s">
        <v>123</v>
      </c>
      <c r="E122" s="164"/>
      <c r="F122" s="1"/>
    </row>
    <row r="123" spans="1:6" s="70" customFormat="1" x14ac:dyDescent="0.2">
      <c r="A123" s="94"/>
      <c r="B123" s="91"/>
      <c r="C123" s="104"/>
      <c r="D123" s="92"/>
      <c r="E123" s="93"/>
      <c r="F123" s="1"/>
    </row>
    <row r="124" spans="1:6" s="70" customFormat="1" ht="12" customHeight="1" x14ac:dyDescent="0.2">
      <c r="A124" s="170" t="s">
        <v>112</v>
      </c>
      <c r="B124" s="91">
        <v>0</v>
      </c>
      <c r="C124" s="168" t="s">
        <v>188</v>
      </c>
      <c r="D124" s="92" t="s">
        <v>106</v>
      </c>
      <c r="E124" s="162" t="s">
        <v>148</v>
      </c>
      <c r="F124" s="1"/>
    </row>
    <row r="125" spans="1:6" s="70" customFormat="1" x14ac:dyDescent="0.2">
      <c r="A125" s="171"/>
      <c r="B125" s="91">
        <v>45</v>
      </c>
      <c r="C125" s="169"/>
      <c r="D125" s="92" t="s">
        <v>135</v>
      </c>
      <c r="E125" s="163"/>
      <c r="F125" s="1"/>
    </row>
    <row r="126" spans="1:6" s="70" customFormat="1" x14ac:dyDescent="0.2">
      <c r="A126" s="171"/>
      <c r="B126" s="91">
        <v>270</v>
      </c>
      <c r="C126" s="169"/>
      <c r="D126" s="92" t="s">
        <v>109</v>
      </c>
      <c r="E126" s="163"/>
      <c r="F126" s="1"/>
    </row>
    <row r="127" spans="1:6" s="70" customFormat="1" x14ac:dyDescent="0.2">
      <c r="A127" s="171"/>
      <c r="B127" s="91">
        <v>104</v>
      </c>
      <c r="C127" s="169"/>
      <c r="D127" s="92" t="s">
        <v>190</v>
      </c>
      <c r="E127" s="163"/>
      <c r="F127" s="1"/>
    </row>
    <row r="128" spans="1:6" s="70" customFormat="1" x14ac:dyDescent="0.2">
      <c r="A128" s="171"/>
      <c r="B128" s="91">
        <v>51.6</v>
      </c>
      <c r="C128" s="169"/>
      <c r="D128" s="92" t="s">
        <v>121</v>
      </c>
      <c r="E128" s="163"/>
      <c r="F128" s="1"/>
    </row>
    <row r="129" spans="1:6" s="70" customFormat="1" x14ac:dyDescent="0.2">
      <c r="A129" s="171"/>
      <c r="B129" s="91">
        <v>65.599999999999994</v>
      </c>
      <c r="C129" s="169"/>
      <c r="D129" s="92" t="s">
        <v>121</v>
      </c>
      <c r="E129" s="163"/>
      <c r="F129" s="1"/>
    </row>
    <row r="130" spans="1:6" s="70" customFormat="1" x14ac:dyDescent="0.2">
      <c r="A130" s="171"/>
      <c r="B130" s="91">
        <v>104</v>
      </c>
      <c r="C130" s="169"/>
      <c r="D130" s="92" t="s">
        <v>121</v>
      </c>
      <c r="E130" s="163"/>
      <c r="F130" s="1"/>
    </row>
    <row r="131" spans="1:6" s="70" customFormat="1" x14ac:dyDescent="0.2">
      <c r="A131" s="171"/>
      <c r="B131" s="91">
        <v>38.56</v>
      </c>
      <c r="C131" s="169"/>
      <c r="D131" s="92" t="s">
        <v>121</v>
      </c>
      <c r="E131" s="163"/>
      <c r="F131" s="1"/>
    </row>
    <row r="132" spans="1:6" s="70" customFormat="1" x14ac:dyDescent="0.2">
      <c r="A132" s="171"/>
      <c r="B132" s="91">
        <v>45</v>
      </c>
      <c r="C132" s="169"/>
      <c r="D132" s="92" t="s">
        <v>121</v>
      </c>
      <c r="E132" s="163"/>
      <c r="F132" s="1"/>
    </row>
    <row r="133" spans="1:6" s="70" customFormat="1" x14ac:dyDescent="0.2">
      <c r="A133" s="172"/>
      <c r="B133" s="91">
        <v>47</v>
      </c>
      <c r="C133" s="173"/>
      <c r="D133" s="92" t="s">
        <v>121</v>
      </c>
      <c r="E133" s="164"/>
      <c r="F133" s="1"/>
    </row>
    <row r="134" spans="1:6" s="70" customFormat="1" x14ac:dyDescent="0.2">
      <c r="A134" s="94"/>
      <c r="B134" s="91"/>
      <c r="C134" s="94"/>
      <c r="D134" s="92"/>
      <c r="E134" s="94"/>
      <c r="F134" s="1"/>
    </row>
    <row r="135" spans="1:6" s="70" customFormat="1" ht="12.75" customHeight="1" x14ac:dyDescent="0.2">
      <c r="A135" s="170">
        <v>43543</v>
      </c>
      <c r="B135" s="91">
        <v>473</v>
      </c>
      <c r="C135" s="168" t="s">
        <v>142</v>
      </c>
      <c r="D135" s="92" t="s">
        <v>106</v>
      </c>
      <c r="E135" s="162" t="s">
        <v>136</v>
      </c>
      <c r="F135" s="1"/>
    </row>
    <row r="136" spans="1:6" s="70" customFormat="1" x14ac:dyDescent="0.2">
      <c r="A136" s="171"/>
      <c r="B136" s="91">
        <v>243.78</v>
      </c>
      <c r="C136" s="169"/>
      <c r="D136" s="92" t="s">
        <v>109</v>
      </c>
      <c r="E136" s="163"/>
      <c r="F136" s="1"/>
    </row>
    <row r="137" spans="1:6" s="70" customFormat="1" x14ac:dyDescent="0.2">
      <c r="A137" s="171"/>
      <c r="B137" s="91">
        <v>88.5</v>
      </c>
      <c r="C137" s="169"/>
      <c r="D137" s="92" t="s">
        <v>121</v>
      </c>
      <c r="E137" s="163"/>
      <c r="F137" s="1"/>
    </row>
    <row r="138" spans="1:6" s="70" customFormat="1" x14ac:dyDescent="0.2">
      <c r="A138" s="171"/>
      <c r="B138" s="91">
        <v>40.98</v>
      </c>
      <c r="C138" s="169"/>
      <c r="D138" s="92" t="s">
        <v>121</v>
      </c>
      <c r="E138" s="163"/>
      <c r="F138" s="1"/>
    </row>
    <row r="139" spans="1:6" s="70" customFormat="1" x14ac:dyDescent="0.2">
      <c r="A139" s="171"/>
      <c r="B139" s="91">
        <v>3</v>
      </c>
      <c r="C139" s="169"/>
      <c r="D139" s="92" t="s">
        <v>121</v>
      </c>
      <c r="E139" s="163"/>
      <c r="F139" s="1"/>
    </row>
    <row r="140" spans="1:6" s="70" customFormat="1" x14ac:dyDescent="0.2">
      <c r="A140" s="171"/>
      <c r="B140" s="91">
        <v>10</v>
      </c>
      <c r="C140" s="169"/>
      <c r="D140" s="92" t="s">
        <v>121</v>
      </c>
      <c r="E140" s="163"/>
      <c r="F140" s="1"/>
    </row>
    <row r="141" spans="1:6" s="70" customFormat="1" x14ac:dyDescent="0.2">
      <c r="A141" s="171"/>
      <c r="B141" s="91">
        <v>29.99</v>
      </c>
      <c r="C141" s="169"/>
      <c r="D141" s="92" t="s">
        <v>122</v>
      </c>
      <c r="E141" s="163"/>
      <c r="F141" s="1"/>
    </row>
    <row r="142" spans="1:6" s="70" customFormat="1" x14ac:dyDescent="0.2">
      <c r="A142" s="171"/>
      <c r="B142" s="91">
        <v>13.5</v>
      </c>
      <c r="C142" s="169"/>
      <c r="D142" s="92" t="s">
        <v>121</v>
      </c>
      <c r="E142" s="163"/>
      <c r="F142" s="1"/>
    </row>
    <row r="143" spans="1:6" s="70" customFormat="1" x14ac:dyDescent="0.2">
      <c r="A143" s="172"/>
      <c r="B143" s="91">
        <v>35.1</v>
      </c>
      <c r="C143" s="169"/>
      <c r="D143" s="92" t="s">
        <v>121</v>
      </c>
      <c r="E143" s="164"/>
      <c r="F143" s="1"/>
    </row>
    <row r="144" spans="1:6" s="70" customFormat="1" x14ac:dyDescent="0.2">
      <c r="A144" s="135"/>
      <c r="B144" s="91"/>
      <c r="C144" s="94"/>
      <c r="D144" s="92"/>
      <c r="E144" s="93"/>
      <c r="F144" s="1"/>
    </row>
    <row r="145" spans="1:6" s="70" customFormat="1" ht="12.75" customHeight="1" x14ac:dyDescent="0.2">
      <c r="A145" s="165">
        <v>43548</v>
      </c>
      <c r="B145" s="91">
        <v>304.44</v>
      </c>
      <c r="C145" s="168" t="s">
        <v>143</v>
      </c>
      <c r="D145" s="92" t="s">
        <v>106</v>
      </c>
      <c r="E145" s="162" t="s">
        <v>136</v>
      </c>
      <c r="F145" s="1"/>
    </row>
    <row r="146" spans="1:6" s="70" customFormat="1" x14ac:dyDescent="0.2">
      <c r="A146" s="166"/>
      <c r="B146" s="91">
        <v>213.18</v>
      </c>
      <c r="C146" s="169"/>
      <c r="D146" s="92" t="s">
        <v>109</v>
      </c>
      <c r="E146" s="163"/>
      <c r="F146" s="1"/>
    </row>
    <row r="147" spans="1:6" s="70" customFormat="1" x14ac:dyDescent="0.2">
      <c r="A147" s="166"/>
      <c r="B147" s="91">
        <v>423</v>
      </c>
      <c r="C147" s="169"/>
      <c r="D147" s="92" t="s">
        <v>106</v>
      </c>
      <c r="E147" s="163"/>
      <c r="F147" s="1"/>
    </row>
    <row r="148" spans="1:6" s="70" customFormat="1" x14ac:dyDescent="0.2">
      <c r="A148" s="166"/>
      <c r="B148" s="91">
        <v>76.989999999999995</v>
      </c>
      <c r="C148" s="169"/>
      <c r="D148" s="92" t="s">
        <v>121</v>
      </c>
      <c r="E148" s="163"/>
      <c r="F148" s="1"/>
    </row>
    <row r="149" spans="1:6" s="70" customFormat="1" x14ac:dyDescent="0.2">
      <c r="A149" s="166"/>
      <c r="B149" s="91">
        <v>19.09</v>
      </c>
      <c r="C149" s="169"/>
      <c r="D149" s="92" t="s">
        <v>121</v>
      </c>
      <c r="E149" s="163"/>
      <c r="F149" s="1"/>
    </row>
    <row r="150" spans="1:6" s="70" customFormat="1" x14ac:dyDescent="0.2">
      <c r="A150" s="166"/>
      <c r="B150" s="91">
        <v>22.92</v>
      </c>
      <c r="C150" s="169"/>
      <c r="D150" s="92" t="s">
        <v>121</v>
      </c>
      <c r="E150" s="163"/>
      <c r="F150" s="1"/>
    </row>
    <row r="151" spans="1:6" s="70" customFormat="1" ht="16.5" customHeight="1" x14ac:dyDescent="0.2">
      <c r="A151" s="166"/>
      <c r="B151" s="91">
        <v>74</v>
      </c>
      <c r="C151" s="169"/>
      <c r="D151" s="92" t="s">
        <v>121</v>
      </c>
      <c r="E151" s="163"/>
      <c r="F151" s="1"/>
    </row>
    <row r="152" spans="1:6" s="70" customFormat="1" x14ac:dyDescent="0.2">
      <c r="A152" s="166"/>
      <c r="B152" s="91">
        <v>12.1</v>
      </c>
      <c r="C152" s="169"/>
      <c r="D152" s="92" t="s">
        <v>121</v>
      </c>
      <c r="E152" s="163"/>
      <c r="F152" s="1"/>
    </row>
    <row r="153" spans="1:6" s="70" customFormat="1" x14ac:dyDescent="0.2">
      <c r="A153" s="166"/>
      <c r="B153" s="91">
        <v>15</v>
      </c>
      <c r="C153" s="169"/>
      <c r="D153" s="92" t="s">
        <v>121</v>
      </c>
      <c r="E153" s="163"/>
      <c r="F153" s="1"/>
    </row>
    <row r="154" spans="1:6" s="70" customFormat="1" x14ac:dyDescent="0.2">
      <c r="A154" s="167"/>
      <c r="B154" s="91">
        <v>3.8</v>
      </c>
      <c r="C154" s="169"/>
      <c r="D154" s="92" t="s">
        <v>123</v>
      </c>
      <c r="E154" s="164"/>
      <c r="F154" s="1"/>
    </row>
    <row r="155" spans="1:6" s="70" customFormat="1" x14ac:dyDescent="0.2">
      <c r="A155" s="139"/>
      <c r="B155" s="91"/>
      <c r="C155" s="94"/>
      <c r="D155" s="92"/>
      <c r="E155" s="93"/>
      <c r="F155" s="1"/>
    </row>
    <row r="156" spans="1:6" s="70" customFormat="1" x14ac:dyDescent="0.2">
      <c r="A156" s="170" t="s">
        <v>113</v>
      </c>
      <c r="B156" s="91">
        <v>446</v>
      </c>
      <c r="C156" s="168" t="s">
        <v>187</v>
      </c>
      <c r="D156" s="92" t="s">
        <v>106</v>
      </c>
      <c r="E156" s="162" t="s">
        <v>144</v>
      </c>
      <c r="F156" s="1"/>
    </row>
    <row r="157" spans="1:6" s="70" customFormat="1" x14ac:dyDescent="0.2">
      <c r="A157" s="171"/>
      <c r="B157" s="91">
        <v>20</v>
      </c>
      <c r="C157" s="169"/>
      <c r="D157" s="92" t="s">
        <v>114</v>
      </c>
      <c r="E157" s="163"/>
      <c r="F157" s="1"/>
    </row>
    <row r="158" spans="1:6" s="70" customFormat="1" x14ac:dyDescent="0.2">
      <c r="A158" s="171"/>
      <c r="B158" s="91">
        <v>360</v>
      </c>
      <c r="C158" s="169"/>
      <c r="D158" s="92" t="s">
        <v>109</v>
      </c>
      <c r="E158" s="163"/>
      <c r="F158" s="1"/>
    </row>
    <row r="159" spans="1:6" s="70" customFormat="1" x14ac:dyDescent="0.2">
      <c r="A159" s="171"/>
      <c r="B159" s="91">
        <v>42.9</v>
      </c>
      <c r="C159" s="169"/>
      <c r="D159" s="92" t="s">
        <v>121</v>
      </c>
      <c r="E159" s="163"/>
      <c r="F159" s="1"/>
    </row>
    <row r="160" spans="1:6" s="70" customFormat="1" x14ac:dyDescent="0.2">
      <c r="A160" s="171"/>
      <c r="B160" s="91">
        <v>21</v>
      </c>
      <c r="C160" s="169"/>
      <c r="D160" s="92" t="s">
        <v>123</v>
      </c>
      <c r="E160" s="163"/>
      <c r="F160" s="1"/>
    </row>
    <row r="161" spans="1:6" s="70" customFormat="1" x14ac:dyDescent="0.2">
      <c r="A161" s="171"/>
      <c r="B161" s="91">
        <v>1374.25</v>
      </c>
      <c r="C161" s="169"/>
      <c r="D161" s="92" t="s">
        <v>149</v>
      </c>
      <c r="E161" s="163"/>
      <c r="F161" s="1"/>
    </row>
    <row r="162" spans="1:6" s="70" customFormat="1" x14ac:dyDescent="0.2">
      <c r="A162" s="171"/>
      <c r="B162" s="91">
        <v>62</v>
      </c>
      <c r="C162" s="169"/>
      <c r="D162" s="92" t="s">
        <v>121</v>
      </c>
      <c r="E162" s="163"/>
      <c r="F162" s="1"/>
    </row>
    <row r="163" spans="1:6" s="70" customFormat="1" x14ac:dyDescent="0.2">
      <c r="A163" s="172"/>
      <c r="B163" s="91">
        <v>77.56</v>
      </c>
      <c r="C163" s="173"/>
      <c r="D163" s="92" t="s">
        <v>121</v>
      </c>
      <c r="E163" s="164"/>
      <c r="F163" s="1"/>
    </row>
    <row r="164" spans="1:6" s="70" customFormat="1" x14ac:dyDescent="0.2">
      <c r="A164" s="149"/>
      <c r="B164" s="91"/>
      <c r="C164" s="135"/>
      <c r="D164" s="92"/>
      <c r="E164" s="105"/>
      <c r="F164" s="1"/>
    </row>
    <row r="165" spans="1:6" s="70" customFormat="1" ht="12.75" customHeight="1" x14ac:dyDescent="0.2">
      <c r="A165" s="170" t="s">
        <v>115</v>
      </c>
      <c r="B165" s="91">
        <v>397.4</v>
      </c>
      <c r="C165" s="168" t="s">
        <v>186</v>
      </c>
      <c r="D165" s="92" t="s">
        <v>106</v>
      </c>
      <c r="E165" s="162" t="s">
        <v>145</v>
      </c>
    </row>
    <row r="166" spans="1:6" s="70" customFormat="1" x14ac:dyDescent="0.2">
      <c r="A166" s="171"/>
      <c r="B166" s="91">
        <v>205.02</v>
      </c>
      <c r="C166" s="169"/>
      <c r="D166" s="92" t="s">
        <v>109</v>
      </c>
      <c r="E166" s="163"/>
      <c r="F166" s="1"/>
    </row>
    <row r="167" spans="1:6" s="70" customFormat="1" x14ac:dyDescent="0.2">
      <c r="A167" s="171"/>
      <c r="B167" s="91">
        <v>47.4</v>
      </c>
      <c r="C167" s="169"/>
      <c r="D167" s="92" t="s">
        <v>121</v>
      </c>
      <c r="E167" s="163"/>
      <c r="F167" s="1"/>
    </row>
    <row r="168" spans="1:6" s="70" customFormat="1" x14ac:dyDescent="0.2">
      <c r="A168" s="171"/>
      <c r="B168" s="91">
        <v>34</v>
      </c>
      <c r="C168" s="169"/>
      <c r="D168" s="92" t="s">
        <v>121</v>
      </c>
      <c r="E168" s="163"/>
      <c r="F168" s="1"/>
    </row>
    <row r="169" spans="1:6" s="70" customFormat="1" x14ac:dyDescent="0.2">
      <c r="A169" s="171"/>
      <c r="B169" s="91">
        <v>13.8</v>
      </c>
      <c r="C169" s="169"/>
      <c r="D169" s="92" t="s">
        <v>123</v>
      </c>
      <c r="E169" s="163"/>
      <c r="F169" s="1"/>
    </row>
    <row r="170" spans="1:6" s="70" customFormat="1" x14ac:dyDescent="0.2">
      <c r="A170" s="171"/>
      <c r="B170" s="91">
        <v>9.5</v>
      </c>
      <c r="C170" s="169"/>
      <c r="D170" s="92" t="s">
        <v>123</v>
      </c>
      <c r="E170" s="163"/>
      <c r="F170" s="1"/>
    </row>
    <row r="171" spans="1:6" s="70" customFormat="1" x14ac:dyDescent="0.2">
      <c r="A171" s="171"/>
      <c r="B171" s="91">
        <v>21.01</v>
      </c>
      <c r="C171" s="169"/>
      <c r="D171" s="92" t="s">
        <v>121</v>
      </c>
      <c r="E171" s="163"/>
      <c r="F171" s="1"/>
    </row>
    <row r="172" spans="1:6" s="70" customFormat="1" x14ac:dyDescent="0.2">
      <c r="A172" s="171"/>
      <c r="B172" s="91">
        <v>33.99</v>
      </c>
      <c r="C172" s="169"/>
      <c r="D172" s="92" t="s">
        <v>121</v>
      </c>
      <c r="E172" s="163"/>
      <c r="F172" s="1"/>
    </row>
    <row r="173" spans="1:6" s="70" customFormat="1" x14ac:dyDescent="0.2">
      <c r="A173" s="171"/>
      <c r="B173" s="91">
        <v>6.5</v>
      </c>
      <c r="C173" s="169"/>
      <c r="D173" s="92" t="s">
        <v>121</v>
      </c>
      <c r="E173" s="163"/>
      <c r="F173" s="1"/>
    </row>
    <row r="174" spans="1:6" s="70" customFormat="1" x14ac:dyDescent="0.2">
      <c r="A174" s="172"/>
      <c r="B174" s="91">
        <v>37.03</v>
      </c>
      <c r="C174" s="173"/>
      <c r="D174" s="92" t="s">
        <v>193</v>
      </c>
      <c r="E174" s="164"/>
      <c r="F174" s="1"/>
    </row>
    <row r="175" spans="1:6" s="70" customFormat="1" x14ac:dyDescent="0.2">
      <c r="A175" s="94"/>
      <c r="B175" s="94"/>
      <c r="C175" s="94"/>
      <c r="D175" s="94"/>
      <c r="E175" s="93"/>
      <c r="F175" s="1"/>
    </row>
    <row r="176" spans="1:6" x14ac:dyDescent="0.2">
      <c r="A176" s="106" t="s">
        <v>96</v>
      </c>
      <c r="B176" s="107">
        <f>SUM(B57:B174)</f>
        <v>13113.46</v>
      </c>
      <c r="C176" s="108" t="str">
        <f>IF(SUBTOTAL(3,B57:B174)=SUBTOTAL(103,B57:B174),'Summary and sign-off'!$A$47,'Summary and sign-off'!$A$48)</f>
        <v>Check - there are no hidden rows with data</v>
      </c>
      <c r="D176" s="175" t="str">
        <f>IF('Summary and sign-off'!F55='Summary and sign-off'!F53,'Summary and sign-off'!A50,'Summary and sign-off'!A49)</f>
        <v>Check - each entry provides sufficient information</v>
      </c>
      <c r="E176" s="175"/>
      <c r="F176" s="48"/>
    </row>
    <row r="177" spans="1:6" ht="10.5" customHeight="1" x14ac:dyDescent="0.2">
      <c r="A177" s="29"/>
      <c r="B177" s="24"/>
      <c r="C177" s="29"/>
      <c r="D177" s="29"/>
      <c r="E177" s="29"/>
      <c r="F177" s="29"/>
    </row>
    <row r="178" spans="1:6" ht="24.75" customHeight="1" x14ac:dyDescent="0.2">
      <c r="A178" s="176" t="s">
        <v>24</v>
      </c>
      <c r="B178" s="176"/>
      <c r="C178" s="176"/>
      <c r="D178" s="176"/>
      <c r="E178" s="176"/>
      <c r="F178" s="48"/>
    </row>
    <row r="179" spans="1:6" ht="27" customHeight="1" x14ac:dyDescent="0.2">
      <c r="A179" s="37" t="s">
        <v>29</v>
      </c>
      <c r="B179" s="37" t="s">
        <v>12</v>
      </c>
      <c r="C179" s="37" t="s">
        <v>93</v>
      </c>
      <c r="D179" s="37" t="s">
        <v>49</v>
      </c>
      <c r="E179" s="37" t="s">
        <v>39</v>
      </c>
      <c r="F179" s="51"/>
    </row>
    <row r="180" spans="1:6" s="70" customFormat="1" hidden="1" x14ac:dyDescent="0.2">
      <c r="A180" s="94"/>
      <c r="B180" s="91"/>
      <c r="C180" s="92"/>
      <c r="D180" s="92"/>
      <c r="E180" s="93"/>
      <c r="F180" s="1"/>
    </row>
    <row r="181" spans="1:6" s="70" customFormat="1" x14ac:dyDescent="0.2">
      <c r="A181" s="94">
        <v>43298</v>
      </c>
      <c r="B181" s="91">
        <v>12.7</v>
      </c>
      <c r="C181" s="92" t="s">
        <v>178</v>
      </c>
      <c r="D181" s="92" t="s">
        <v>121</v>
      </c>
      <c r="E181" s="93" t="s">
        <v>153</v>
      </c>
      <c r="F181" s="1"/>
    </row>
    <row r="182" spans="1:6" s="70" customFormat="1" x14ac:dyDescent="0.2">
      <c r="A182" s="94">
        <v>43355</v>
      </c>
      <c r="B182" s="91">
        <v>15</v>
      </c>
      <c r="C182" s="92" t="s">
        <v>200</v>
      </c>
      <c r="D182" s="92" t="s">
        <v>121</v>
      </c>
      <c r="E182" s="93" t="s">
        <v>153</v>
      </c>
      <c r="F182" s="1"/>
    </row>
    <row r="183" spans="1:6" s="70" customFormat="1" x14ac:dyDescent="0.2">
      <c r="A183" s="94">
        <v>43358</v>
      </c>
      <c r="B183" s="91">
        <v>40.1</v>
      </c>
      <c r="C183" s="92" t="s">
        <v>179</v>
      </c>
      <c r="D183" s="92" t="s">
        <v>121</v>
      </c>
      <c r="E183" s="93" t="s">
        <v>153</v>
      </c>
      <c r="F183" s="1"/>
    </row>
    <row r="184" spans="1:6" s="70" customFormat="1" x14ac:dyDescent="0.2">
      <c r="A184" s="94">
        <v>43360</v>
      </c>
      <c r="B184" s="91">
        <v>35</v>
      </c>
      <c r="C184" s="92" t="s">
        <v>180</v>
      </c>
      <c r="D184" s="92" t="s">
        <v>121</v>
      </c>
      <c r="E184" s="93" t="s">
        <v>153</v>
      </c>
      <c r="F184" s="1"/>
    </row>
    <row r="185" spans="1:6" s="70" customFormat="1" x14ac:dyDescent="0.2">
      <c r="A185" s="94">
        <v>43381</v>
      </c>
      <c r="B185" s="91">
        <v>11.3</v>
      </c>
      <c r="C185" s="92" t="s">
        <v>191</v>
      </c>
      <c r="D185" s="92" t="s">
        <v>121</v>
      </c>
      <c r="E185" s="93" t="s">
        <v>153</v>
      </c>
      <c r="F185" s="1"/>
    </row>
    <row r="186" spans="1:6" s="70" customFormat="1" x14ac:dyDescent="0.2">
      <c r="A186" s="94">
        <v>43394</v>
      </c>
      <c r="B186" s="91">
        <v>5.5</v>
      </c>
      <c r="C186" s="92" t="s">
        <v>194</v>
      </c>
      <c r="D186" s="92" t="s">
        <v>124</v>
      </c>
      <c r="E186" s="93" t="s">
        <v>153</v>
      </c>
      <c r="F186" s="1"/>
    </row>
    <row r="187" spans="1:6" s="70" customFormat="1" ht="25.5" x14ac:dyDescent="0.2">
      <c r="A187" s="94">
        <v>43398</v>
      </c>
      <c r="B187" s="91">
        <v>19.2</v>
      </c>
      <c r="C187" s="92" t="s">
        <v>181</v>
      </c>
      <c r="D187" s="92" t="s">
        <v>121</v>
      </c>
      <c r="E187" s="93" t="s">
        <v>153</v>
      </c>
      <c r="F187" s="1"/>
    </row>
    <row r="188" spans="1:6" s="70" customFormat="1" x14ac:dyDescent="0.2">
      <c r="A188" s="94">
        <v>43398</v>
      </c>
      <c r="B188" s="91">
        <v>60</v>
      </c>
      <c r="C188" s="92" t="s">
        <v>182</v>
      </c>
      <c r="D188" s="92" t="s">
        <v>121</v>
      </c>
      <c r="E188" s="93" t="s">
        <v>153</v>
      </c>
      <c r="F188" s="1"/>
    </row>
    <row r="189" spans="1:6" s="70" customFormat="1" x14ac:dyDescent="0.2">
      <c r="A189" s="94">
        <v>43410</v>
      </c>
      <c r="B189" s="91">
        <v>19.7</v>
      </c>
      <c r="C189" s="92" t="s">
        <v>183</v>
      </c>
      <c r="D189" s="92" t="s">
        <v>121</v>
      </c>
      <c r="E189" s="93" t="s">
        <v>153</v>
      </c>
      <c r="F189" s="1"/>
    </row>
    <row r="190" spans="1:6" s="70" customFormat="1" x14ac:dyDescent="0.2">
      <c r="A190" s="94">
        <v>43418</v>
      </c>
      <c r="B190" s="91">
        <v>19.100000000000001</v>
      </c>
      <c r="C190" s="92" t="s">
        <v>183</v>
      </c>
      <c r="D190" s="92" t="s">
        <v>121</v>
      </c>
      <c r="E190" s="93" t="s">
        <v>153</v>
      </c>
      <c r="F190" s="1"/>
    </row>
    <row r="191" spans="1:6" s="70" customFormat="1" x14ac:dyDescent="0.2">
      <c r="A191" s="94">
        <v>43421</v>
      </c>
      <c r="B191" s="91">
        <v>35.700000000000003</v>
      </c>
      <c r="C191" s="92" t="s">
        <v>117</v>
      </c>
      <c r="D191" s="92" t="s">
        <v>125</v>
      </c>
      <c r="E191" s="93" t="s">
        <v>153</v>
      </c>
      <c r="F191" s="1"/>
    </row>
    <row r="192" spans="1:6" s="70" customFormat="1" x14ac:dyDescent="0.2">
      <c r="A192" s="94">
        <v>43439</v>
      </c>
      <c r="B192" s="91">
        <v>9.8000000000000007</v>
      </c>
      <c r="C192" s="92" t="s">
        <v>194</v>
      </c>
      <c r="D192" s="92" t="s">
        <v>121</v>
      </c>
      <c r="E192" s="93" t="s">
        <v>153</v>
      </c>
      <c r="F192" s="1"/>
    </row>
    <row r="193" spans="1:6" s="70" customFormat="1" x14ac:dyDescent="0.2">
      <c r="A193" s="94">
        <v>43447</v>
      </c>
      <c r="B193" s="91">
        <v>16.399999999999999</v>
      </c>
      <c r="C193" s="92" t="s">
        <v>183</v>
      </c>
      <c r="D193" s="92" t="s">
        <v>121</v>
      </c>
      <c r="E193" s="93" t="s">
        <v>153</v>
      </c>
      <c r="F193" s="1"/>
    </row>
    <row r="194" spans="1:6" s="70" customFormat="1" x14ac:dyDescent="0.2">
      <c r="A194" s="94">
        <v>43493</v>
      </c>
      <c r="B194" s="91">
        <v>22.6</v>
      </c>
      <c r="C194" s="92" t="s">
        <v>183</v>
      </c>
      <c r="D194" s="92" t="s">
        <v>121</v>
      </c>
      <c r="E194" s="93" t="s">
        <v>153</v>
      </c>
      <c r="F194" s="1"/>
    </row>
    <row r="195" spans="1:6" s="70" customFormat="1" x14ac:dyDescent="0.2">
      <c r="A195" s="94">
        <v>43493</v>
      </c>
      <c r="B195" s="91">
        <v>9.9600000000000009</v>
      </c>
      <c r="C195" s="92" t="s">
        <v>183</v>
      </c>
      <c r="D195" s="92" t="s">
        <v>125</v>
      </c>
      <c r="E195" s="93" t="s">
        <v>153</v>
      </c>
      <c r="F195" s="1"/>
    </row>
    <row r="196" spans="1:6" s="70" customFormat="1" x14ac:dyDescent="0.2">
      <c r="A196" s="94">
        <v>43508</v>
      </c>
      <c r="B196" s="91">
        <v>11</v>
      </c>
      <c r="C196" s="92" t="s">
        <v>183</v>
      </c>
      <c r="D196" s="92" t="s">
        <v>121</v>
      </c>
      <c r="E196" s="93" t="s">
        <v>153</v>
      </c>
      <c r="F196" s="1"/>
    </row>
    <row r="197" spans="1:6" s="151" customFormat="1" x14ac:dyDescent="0.2">
      <c r="A197" s="94">
        <v>43535</v>
      </c>
      <c r="B197" s="91">
        <v>11.8</v>
      </c>
      <c r="C197" s="92" t="s">
        <v>194</v>
      </c>
      <c r="D197" s="92" t="s">
        <v>121</v>
      </c>
      <c r="E197" s="93" t="s">
        <v>153</v>
      </c>
      <c r="F197" s="150"/>
    </row>
    <row r="198" spans="1:6" s="70" customFormat="1" x14ac:dyDescent="0.2">
      <c r="A198" s="94">
        <v>43545</v>
      </c>
      <c r="B198" s="91">
        <v>10.3</v>
      </c>
      <c r="C198" s="92" t="s">
        <v>194</v>
      </c>
      <c r="D198" s="92" t="s">
        <v>121</v>
      </c>
      <c r="E198" s="93" t="s">
        <v>153</v>
      </c>
      <c r="F198" s="1"/>
    </row>
    <row r="199" spans="1:6" s="70" customFormat="1" ht="25.5" x14ac:dyDescent="0.2">
      <c r="A199" s="94">
        <v>43549</v>
      </c>
      <c r="B199" s="91">
        <v>40</v>
      </c>
      <c r="C199" s="92" t="s">
        <v>201</v>
      </c>
      <c r="D199" s="92" t="s">
        <v>121</v>
      </c>
      <c r="E199" s="93" t="s">
        <v>153</v>
      </c>
      <c r="F199" s="1"/>
    </row>
    <row r="200" spans="1:6" s="70" customFormat="1" x14ac:dyDescent="0.2">
      <c r="A200" s="94">
        <v>43572</v>
      </c>
      <c r="B200" s="91">
        <v>9.4</v>
      </c>
      <c r="C200" s="92" t="s">
        <v>194</v>
      </c>
      <c r="D200" s="92" t="s">
        <v>121</v>
      </c>
      <c r="E200" s="93" t="s">
        <v>153</v>
      </c>
      <c r="F200" s="1"/>
    </row>
    <row r="201" spans="1:6" s="70" customFormat="1" x14ac:dyDescent="0.2">
      <c r="A201" s="94">
        <v>43591</v>
      </c>
      <c r="B201" s="91">
        <v>12.8</v>
      </c>
      <c r="C201" s="92" t="s">
        <v>183</v>
      </c>
      <c r="D201" s="92" t="s">
        <v>121</v>
      </c>
      <c r="E201" s="93" t="s">
        <v>153</v>
      </c>
      <c r="F201" s="1"/>
    </row>
    <row r="202" spans="1:6" s="70" customFormat="1" x14ac:dyDescent="0.2">
      <c r="A202" s="94">
        <v>43592</v>
      </c>
      <c r="B202" s="91">
        <v>20.51</v>
      </c>
      <c r="C202" s="92" t="s">
        <v>195</v>
      </c>
      <c r="D202" s="92" t="s">
        <v>125</v>
      </c>
      <c r="E202" s="93" t="s">
        <v>153</v>
      </c>
      <c r="F202" s="1"/>
    </row>
    <row r="203" spans="1:6" s="151" customFormat="1" x14ac:dyDescent="0.2">
      <c r="A203" s="94">
        <v>43593</v>
      </c>
      <c r="B203" s="91">
        <v>10.1</v>
      </c>
      <c r="C203" s="92" t="s">
        <v>202</v>
      </c>
      <c r="D203" s="92" t="s">
        <v>121</v>
      </c>
      <c r="E203" s="93" t="s">
        <v>153</v>
      </c>
      <c r="F203" s="150"/>
    </row>
    <row r="204" spans="1:6" s="70" customFormat="1" x14ac:dyDescent="0.2">
      <c r="A204" s="94">
        <v>43593</v>
      </c>
      <c r="B204" s="91">
        <v>7.5</v>
      </c>
      <c r="C204" s="92" t="s">
        <v>194</v>
      </c>
      <c r="D204" s="92" t="s">
        <v>125</v>
      </c>
      <c r="E204" s="93" t="s">
        <v>153</v>
      </c>
      <c r="F204" s="1"/>
    </row>
    <row r="205" spans="1:6" s="70" customFormat="1" x14ac:dyDescent="0.2">
      <c r="A205" s="94">
        <v>43608</v>
      </c>
      <c r="B205" s="91">
        <v>9.1999999999999993</v>
      </c>
      <c r="C205" s="92" t="s">
        <v>194</v>
      </c>
      <c r="D205" s="92" t="s">
        <v>125</v>
      </c>
      <c r="E205" s="93" t="s">
        <v>153</v>
      </c>
      <c r="F205" s="1"/>
    </row>
    <row r="206" spans="1:6" s="70" customFormat="1" x14ac:dyDescent="0.2">
      <c r="A206" s="94">
        <v>43614</v>
      </c>
      <c r="B206" s="91">
        <v>9.6999999999999993</v>
      </c>
      <c r="C206" s="92" t="s">
        <v>194</v>
      </c>
      <c r="D206" s="92" t="s">
        <v>121</v>
      </c>
      <c r="E206" s="93" t="s">
        <v>153</v>
      </c>
      <c r="F206" s="1"/>
    </row>
    <row r="207" spans="1:6" s="70" customFormat="1" x14ac:dyDescent="0.2">
      <c r="A207" s="94">
        <v>43626</v>
      </c>
      <c r="B207" s="91">
        <v>9.4</v>
      </c>
      <c r="C207" s="92" t="s">
        <v>194</v>
      </c>
      <c r="D207" s="92" t="s">
        <v>121</v>
      </c>
      <c r="E207" s="93" t="s">
        <v>153</v>
      </c>
      <c r="F207" s="1"/>
    </row>
    <row r="208" spans="1:6" s="70" customFormat="1" ht="25.5" x14ac:dyDescent="0.2">
      <c r="A208" s="94">
        <v>43637</v>
      </c>
      <c r="B208" s="91">
        <v>10</v>
      </c>
      <c r="C208" s="92" t="s">
        <v>184</v>
      </c>
      <c r="D208" s="92" t="s">
        <v>121</v>
      </c>
      <c r="E208" s="93" t="s">
        <v>153</v>
      </c>
      <c r="F208" s="1"/>
    </row>
    <row r="209" spans="1:6" s="70" customFormat="1" ht="25.5" x14ac:dyDescent="0.2">
      <c r="A209" s="94">
        <v>43637</v>
      </c>
      <c r="B209" s="91">
        <v>8.85</v>
      </c>
      <c r="C209" s="92" t="s">
        <v>184</v>
      </c>
      <c r="D209" s="92" t="s">
        <v>125</v>
      </c>
      <c r="E209" s="93" t="s">
        <v>153</v>
      </c>
      <c r="F209" s="1"/>
    </row>
    <row r="210" spans="1:6" s="70" customFormat="1" x14ac:dyDescent="0.2">
      <c r="A210" s="94">
        <v>43641</v>
      </c>
      <c r="B210" s="91">
        <v>14.4</v>
      </c>
      <c r="C210" s="92" t="s">
        <v>183</v>
      </c>
      <c r="D210" s="92" t="s">
        <v>121</v>
      </c>
      <c r="E210" s="93" t="s">
        <v>153</v>
      </c>
      <c r="F210" s="1"/>
    </row>
    <row r="211" spans="1:6" s="70" customFormat="1" x14ac:dyDescent="0.2">
      <c r="A211" s="94">
        <v>43641</v>
      </c>
      <c r="B211" s="91">
        <v>18.100000000000001</v>
      </c>
      <c r="C211" s="92" t="s">
        <v>183</v>
      </c>
      <c r="D211" s="92" t="s">
        <v>121</v>
      </c>
      <c r="E211" s="93" t="s">
        <v>153</v>
      </c>
      <c r="F211" s="1"/>
    </row>
    <row r="212" spans="1:6" s="70" customFormat="1" x14ac:dyDescent="0.2">
      <c r="A212" s="94">
        <v>43644</v>
      </c>
      <c r="B212" s="91">
        <v>11.5</v>
      </c>
      <c r="C212" s="92" t="s">
        <v>185</v>
      </c>
      <c r="D212" s="92" t="s">
        <v>121</v>
      </c>
      <c r="E212" s="93" t="s">
        <v>153</v>
      </c>
      <c r="F212" s="1"/>
    </row>
    <row r="213" spans="1:6" s="70" customFormat="1" x14ac:dyDescent="0.2">
      <c r="A213" s="94">
        <v>43644</v>
      </c>
      <c r="B213" s="91">
        <v>6.5</v>
      </c>
      <c r="C213" s="92" t="s">
        <v>185</v>
      </c>
      <c r="D213" s="92" t="s">
        <v>125</v>
      </c>
      <c r="E213" s="93" t="s">
        <v>153</v>
      </c>
      <c r="F213" s="1"/>
    </row>
    <row r="214" spans="1:6" s="70" customFormat="1" x14ac:dyDescent="0.2">
      <c r="A214" s="94"/>
      <c r="B214" s="91"/>
      <c r="C214" s="92"/>
      <c r="D214" s="92" t="s">
        <v>121</v>
      </c>
      <c r="E214" s="93" t="s">
        <v>153</v>
      </c>
      <c r="F214" s="1"/>
    </row>
    <row r="215" spans="1:6" s="70" customFormat="1" hidden="1" x14ac:dyDescent="0.2">
      <c r="A215" s="94"/>
      <c r="B215" s="91"/>
      <c r="C215" s="92"/>
      <c r="D215" s="92"/>
      <c r="E215" s="93"/>
      <c r="F215" s="1"/>
    </row>
    <row r="216" spans="1:6" ht="19.5" customHeight="1" x14ac:dyDescent="0.2">
      <c r="A216" s="106" t="s">
        <v>94</v>
      </c>
      <c r="B216" s="107">
        <f>SUM(B180:B215)</f>
        <v>563.11999999999989</v>
      </c>
      <c r="C216" s="108" t="str">
        <f>IF(SUBTOTAL(3,B180:B215)=SUBTOTAL(103,B180:B215),'Summary and sign-off'!$A$47,'Summary and sign-off'!$A$48)</f>
        <v>Check - there are no hidden rows with data</v>
      </c>
      <c r="D216" s="175" t="str">
        <f>IF('Summary and sign-off'!F56='Summary and sign-off'!F53,'Summary and sign-off'!A50,'Summary and sign-off'!A49)</f>
        <v>Not all lines have an entry for "Cost in NZ$" and "Type of expense"</v>
      </c>
      <c r="E216" s="175"/>
      <c r="F216" s="48"/>
    </row>
    <row r="217" spans="1:6" ht="10.5" customHeight="1" x14ac:dyDescent="0.2">
      <c r="A217" s="29"/>
      <c r="B217" s="78"/>
      <c r="C217" s="24"/>
      <c r="D217" s="29"/>
      <c r="E217" s="29"/>
      <c r="F217" s="29"/>
    </row>
    <row r="218" spans="1:6" ht="34.5" customHeight="1" x14ac:dyDescent="0.2">
      <c r="A218" s="52" t="s">
        <v>1</v>
      </c>
      <c r="B218" s="79">
        <f>B53+B176+B216</f>
        <v>18633.27</v>
      </c>
      <c r="C218" s="53"/>
      <c r="D218" s="53"/>
      <c r="E218" s="53"/>
      <c r="F218" s="28"/>
    </row>
    <row r="219" spans="1:6" x14ac:dyDescent="0.2">
      <c r="A219" s="29"/>
      <c r="B219" s="24"/>
      <c r="C219" s="29"/>
      <c r="D219" s="29"/>
      <c r="E219" s="29"/>
      <c r="F219" s="29"/>
    </row>
    <row r="220" spans="1:6" x14ac:dyDescent="0.2">
      <c r="A220" s="54"/>
      <c r="B220" s="27"/>
      <c r="C220" s="28"/>
      <c r="D220" s="28"/>
      <c r="E220" s="28"/>
      <c r="F220" s="29"/>
    </row>
    <row r="221" spans="1:6" ht="12.6" customHeight="1" x14ac:dyDescent="0.2">
      <c r="A221" s="25"/>
      <c r="B221" s="55"/>
      <c r="C221" s="55"/>
      <c r="D221" s="34"/>
      <c r="E221" s="34"/>
      <c r="F221" s="29"/>
    </row>
    <row r="222" spans="1:6" ht="12.95" customHeight="1" x14ac:dyDescent="0.2">
      <c r="A222" s="33"/>
      <c r="B222" s="29"/>
      <c r="C222" s="34"/>
      <c r="D222" s="29"/>
      <c r="E222" s="34"/>
      <c r="F222" s="29"/>
    </row>
    <row r="223" spans="1:6" x14ac:dyDescent="0.2">
      <c r="A223" s="33"/>
      <c r="B223" s="34"/>
      <c r="C223" s="34"/>
      <c r="D223" s="34"/>
      <c r="E223" s="56"/>
      <c r="F223" s="48"/>
    </row>
    <row r="224" spans="1:6" x14ac:dyDescent="0.2">
      <c r="A224" s="25"/>
      <c r="B224" s="27"/>
      <c r="C224" s="28"/>
      <c r="D224" s="28"/>
      <c r="E224" s="28"/>
      <c r="F224" s="29"/>
    </row>
    <row r="225" spans="1:6" ht="12.95" customHeight="1" x14ac:dyDescent="0.2">
      <c r="A225" s="33"/>
      <c r="B225" s="29"/>
      <c r="C225" s="34"/>
      <c r="D225" s="29"/>
      <c r="E225" s="34"/>
      <c r="F225" s="29"/>
    </row>
    <row r="226" spans="1:6" x14ac:dyDescent="0.2">
      <c r="A226" s="33"/>
      <c r="B226" s="34"/>
      <c r="C226" s="34"/>
      <c r="D226" s="34"/>
      <c r="E226" s="56"/>
      <c r="F226" s="48"/>
    </row>
    <row r="227" spans="1:6" x14ac:dyDescent="0.2">
      <c r="A227" s="38"/>
      <c r="B227" s="38"/>
      <c r="C227" s="38"/>
      <c r="D227" s="38"/>
      <c r="E227" s="56"/>
      <c r="F227" s="48"/>
    </row>
    <row r="228" spans="1:6" x14ac:dyDescent="0.2">
      <c r="A228" s="42"/>
      <c r="B228" s="29"/>
      <c r="C228" s="29"/>
      <c r="D228" s="29"/>
      <c r="E228" s="48"/>
      <c r="F228" s="48"/>
    </row>
    <row r="229" spans="1:6" hidden="1" x14ac:dyDescent="0.2">
      <c r="A229" s="42"/>
      <c r="B229" s="29"/>
      <c r="C229" s="29"/>
      <c r="D229" s="29"/>
      <c r="E229" s="48"/>
      <c r="F229" s="48"/>
    </row>
    <row r="230" spans="1:6" hidden="1" x14ac:dyDescent="0.2"/>
    <row r="231" spans="1:6" hidden="1" x14ac:dyDescent="0.2"/>
    <row r="232" spans="1:6" hidden="1" x14ac:dyDescent="0.2"/>
    <row r="233" spans="1:6" hidden="1" x14ac:dyDescent="0.2"/>
    <row r="234" spans="1:6" ht="12.75" hidden="1" customHeight="1" x14ac:dyDescent="0.2"/>
    <row r="235" spans="1:6" hidden="1" x14ac:dyDescent="0.2"/>
    <row r="236" spans="1:6" hidden="1" x14ac:dyDescent="0.2"/>
    <row r="237" spans="1:6" hidden="1" x14ac:dyDescent="0.2">
      <c r="A237" s="57"/>
      <c r="B237" s="48"/>
      <c r="C237" s="48"/>
      <c r="D237" s="48"/>
      <c r="E237" s="48"/>
      <c r="F237" s="48"/>
    </row>
    <row r="238" spans="1:6" hidden="1" x14ac:dyDescent="0.2">
      <c r="A238" s="57"/>
      <c r="B238" s="48"/>
      <c r="C238" s="48"/>
      <c r="D238" s="48"/>
      <c r="E238" s="48"/>
      <c r="F238" s="48"/>
    </row>
    <row r="239" spans="1:6" hidden="1" x14ac:dyDescent="0.2">
      <c r="A239" s="57"/>
      <c r="B239" s="48"/>
      <c r="C239" s="48"/>
      <c r="D239" s="48"/>
      <c r="E239" s="48"/>
      <c r="F239" s="48"/>
    </row>
    <row r="240" spans="1:6" hidden="1" x14ac:dyDescent="0.2">
      <c r="A240" s="57"/>
      <c r="B240" s="48"/>
      <c r="C240" s="48"/>
      <c r="D240" s="48"/>
      <c r="E240" s="48"/>
      <c r="F240" s="48"/>
    </row>
    <row r="241" spans="1:6" hidden="1" x14ac:dyDescent="0.2">
      <c r="A241" s="57"/>
      <c r="B241" s="48"/>
      <c r="C241" s="48"/>
      <c r="D241" s="48"/>
      <c r="E241" s="48"/>
      <c r="F241" s="48"/>
    </row>
    <row r="242" spans="1:6" hidden="1" x14ac:dyDescent="0.2"/>
    <row r="243" spans="1:6" hidden="1" x14ac:dyDescent="0.2"/>
    <row r="244" spans="1:6" hidden="1" x14ac:dyDescent="0.2"/>
    <row r="245" spans="1:6" hidden="1" x14ac:dyDescent="0.2"/>
    <row r="246" spans="1:6" hidden="1" x14ac:dyDescent="0.2"/>
    <row r="247" spans="1:6" hidden="1" x14ac:dyDescent="0.2"/>
    <row r="248" spans="1:6" hidden="1" x14ac:dyDescent="0.2"/>
    <row r="249" spans="1:6" x14ac:dyDescent="0.2"/>
    <row r="250" spans="1:6" x14ac:dyDescent="0.2"/>
    <row r="251" spans="1:6" x14ac:dyDescent="0.2"/>
    <row r="252" spans="1:6" x14ac:dyDescent="0.2"/>
    <row r="253" spans="1:6" x14ac:dyDescent="0.2"/>
    <row r="254" spans="1:6" x14ac:dyDescent="0.2"/>
    <row r="255" spans="1:6" x14ac:dyDescent="0.2"/>
    <row r="256" spans="1: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sheetData>
  <sheetProtection formatCells="0" formatRows="0" insertColumns="0" insertRows="0" deleteRows="0"/>
  <sortState ref="A184:E217">
    <sortCondition ref="A184"/>
  </sortState>
  <mergeCells count="62">
    <mergeCell ref="C165:C174"/>
    <mergeCell ref="E165:E174"/>
    <mergeCell ref="A165:A174"/>
    <mergeCell ref="C156:C163"/>
    <mergeCell ref="A156:A163"/>
    <mergeCell ref="E156:E163"/>
    <mergeCell ref="D216:E216"/>
    <mergeCell ref="A1:E1"/>
    <mergeCell ref="A55:E55"/>
    <mergeCell ref="A178:E178"/>
    <mergeCell ref="B2:E2"/>
    <mergeCell ref="B3:E3"/>
    <mergeCell ref="B4:E4"/>
    <mergeCell ref="A8:E8"/>
    <mergeCell ref="A9:E9"/>
    <mergeCell ref="B6:E6"/>
    <mergeCell ref="D53:E53"/>
    <mergeCell ref="D176:E176"/>
    <mergeCell ref="A10:E10"/>
    <mergeCell ref="C105:C108"/>
    <mergeCell ref="C110:C114"/>
    <mergeCell ref="C116:C122"/>
    <mergeCell ref="B7:E7"/>
    <mergeCell ref="B5:E5"/>
    <mergeCell ref="C13:C49"/>
    <mergeCell ref="C77:C83"/>
    <mergeCell ref="C58:C65"/>
    <mergeCell ref="C67:C71"/>
    <mergeCell ref="C85:C91"/>
    <mergeCell ref="E67:E71"/>
    <mergeCell ref="E58:E65"/>
    <mergeCell ref="A67:A71"/>
    <mergeCell ref="A58:A65"/>
    <mergeCell ref="E73:E75"/>
    <mergeCell ref="C73:C75"/>
    <mergeCell ref="A73:A75"/>
    <mergeCell ref="A105:A108"/>
    <mergeCell ref="A98:A103"/>
    <mergeCell ref="A93:A96"/>
    <mergeCell ref="C93:C96"/>
    <mergeCell ref="C98:C103"/>
    <mergeCell ref="A124:A133"/>
    <mergeCell ref="C135:C143"/>
    <mergeCell ref="A135:A143"/>
    <mergeCell ref="A116:A122"/>
    <mergeCell ref="A110:A114"/>
    <mergeCell ref="A13:A49"/>
    <mergeCell ref="E145:E154"/>
    <mergeCell ref="E135:E143"/>
    <mergeCell ref="E124:E133"/>
    <mergeCell ref="E77:E83"/>
    <mergeCell ref="E85:E91"/>
    <mergeCell ref="E93:E96"/>
    <mergeCell ref="E98:E103"/>
    <mergeCell ref="E105:E108"/>
    <mergeCell ref="E110:E114"/>
    <mergeCell ref="E116:E122"/>
    <mergeCell ref="A145:A154"/>
    <mergeCell ref="C145:C154"/>
    <mergeCell ref="A85:A91"/>
    <mergeCell ref="A77:A83"/>
    <mergeCell ref="C124:C133"/>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2:A13 A50:A52 A213:A215 A144:A145 A156 A116 A76:A77 A67 A57:A59 A73 A92:A93 A110:A111 A105 A98 A85 A123:A124 A134:A135 A165 A180 A175">
      <formula1>$B$4</formula1>
      <formula2>$B$5</formula2>
    </dataValidation>
    <dataValidation allowBlank="1" showInputMessage="1" showErrorMessage="1" prompt="Insert additional rows as needed:_x000a_- 'right click' on a row number (left of screen)_x000a_- select 'Insert' (this will insert a row above it)" sqref="A179 A56 A11"/>
  </dataValidations>
  <pageMargins left="0.70866141732283472" right="0.70866141732283472" top="0.74803149606299213" bottom="0.74803149606299213" header="0.31496062992125984" footer="0.31496062992125984"/>
  <pageSetup paperSize="9" scale="72"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sign-off'!$A$29:$A$30</xm:f>
          </x14:formula1>
          <xm:sqref>B7:E7</xm:sqref>
        </x14:dataValidation>
        <x14:dataValidation type="decimal" operator="greaterThan" allowBlank="1" showInputMessage="1" showErrorMessage="1" error="This cell must contain a dollar figure">
          <x14:formula1>
            <xm:f>'Summary and sign-off'!$A$46</xm:f>
          </x14:formula1>
          <xm:sqref>B161 B12:B25 B90 B57:B59 B67 B85 B93 B98 B105:B106 B110:B111 B116 B76:B79 B135 B165 B144 B123:B125 B49:B52 B180 B155:B158 B213:B215 B147 B27:B41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J164"/>
  <sheetViews>
    <sheetView workbookViewId="0">
      <selection activeCell="C15" sqref="C15"/>
    </sheetView>
  </sheetViews>
  <sheetFormatPr defaultColWidth="0" defaultRowHeight="12.75" zeroHeight="1" x14ac:dyDescent="0.2"/>
  <cols>
    <col min="1" max="1" width="35.7109375" style="17" customWidth="1"/>
    <col min="2" max="2" width="14.28515625" style="17" customWidth="1"/>
    <col min="3" max="3" width="71.42578125" style="17" customWidth="1"/>
    <col min="4" max="4" width="50" style="17" customWidth="1"/>
    <col min="5" max="5" width="21.42578125" style="17" customWidth="1"/>
    <col min="6" max="6" width="39.28515625" style="17" customWidth="1"/>
    <col min="7" max="10" width="9.140625" style="17" hidden="1" customWidth="1"/>
    <col min="11" max="13" width="0" style="17" hidden="1" customWidth="1"/>
    <col min="14" max="16384" width="0" style="17" hidden="1"/>
  </cols>
  <sheetData>
    <row r="1" spans="1:6" ht="26.25" customHeight="1" x14ac:dyDescent="0.2">
      <c r="A1" s="156" t="s">
        <v>5</v>
      </c>
      <c r="B1" s="156"/>
      <c r="C1" s="156"/>
      <c r="D1" s="156"/>
      <c r="E1" s="156"/>
      <c r="F1" s="40"/>
    </row>
    <row r="2" spans="1:6" ht="21" customHeight="1" x14ac:dyDescent="0.2">
      <c r="A2" s="4" t="s">
        <v>2</v>
      </c>
      <c r="B2" s="174" t="str">
        <f>'Summary and sign-off'!B2:F2</f>
        <v>Office of Film and Literature Classification</v>
      </c>
      <c r="C2" s="174"/>
      <c r="D2" s="174"/>
      <c r="E2" s="174"/>
      <c r="F2" s="40"/>
    </row>
    <row r="3" spans="1:6" ht="21" customHeight="1" x14ac:dyDescent="0.2">
      <c r="A3" s="4" t="s">
        <v>3</v>
      </c>
      <c r="B3" s="174" t="str">
        <f>'Summary and sign-off'!B3:F3</f>
        <v>David Shanks</v>
      </c>
      <c r="C3" s="174"/>
      <c r="D3" s="174"/>
      <c r="E3" s="174"/>
      <c r="F3" s="40"/>
    </row>
    <row r="4" spans="1:6" ht="21" customHeight="1" x14ac:dyDescent="0.2">
      <c r="A4" s="4" t="s">
        <v>40</v>
      </c>
      <c r="B4" s="174">
        <f>'Summary and sign-off'!B4:F4</f>
        <v>43282</v>
      </c>
      <c r="C4" s="174"/>
      <c r="D4" s="174"/>
      <c r="E4" s="174"/>
      <c r="F4" s="40"/>
    </row>
    <row r="5" spans="1:6" ht="21" customHeight="1" x14ac:dyDescent="0.2">
      <c r="A5" s="4" t="s">
        <v>41</v>
      </c>
      <c r="B5" s="174">
        <f>'Summary and sign-off'!B5:F5</f>
        <v>43646</v>
      </c>
      <c r="C5" s="174"/>
      <c r="D5" s="174"/>
      <c r="E5" s="174"/>
      <c r="F5" s="40"/>
    </row>
    <row r="6" spans="1:6" ht="21" customHeight="1" x14ac:dyDescent="0.2">
      <c r="A6" s="4" t="s">
        <v>10</v>
      </c>
      <c r="B6" s="154" t="s">
        <v>33</v>
      </c>
      <c r="C6" s="154"/>
      <c r="D6" s="154"/>
      <c r="E6" s="154"/>
      <c r="F6" s="40"/>
    </row>
    <row r="7" spans="1:6" ht="21" customHeight="1" x14ac:dyDescent="0.2">
      <c r="A7" s="4" t="s">
        <v>62</v>
      </c>
      <c r="B7" s="154" t="s">
        <v>73</v>
      </c>
      <c r="C7" s="154"/>
      <c r="D7" s="154"/>
      <c r="E7" s="154"/>
      <c r="F7" s="40"/>
    </row>
    <row r="8" spans="1:6" ht="35.25" customHeight="1" x14ac:dyDescent="0.25">
      <c r="A8" s="184" t="s">
        <v>98</v>
      </c>
      <c r="B8" s="184"/>
      <c r="C8" s="185"/>
      <c r="D8" s="185"/>
      <c r="E8" s="185"/>
      <c r="F8" s="44"/>
    </row>
    <row r="9" spans="1:6" ht="35.25" customHeight="1" x14ac:dyDescent="0.25">
      <c r="A9" s="182" t="s">
        <v>81</v>
      </c>
      <c r="B9" s="183"/>
      <c r="C9" s="183"/>
      <c r="D9" s="183"/>
      <c r="E9" s="183"/>
      <c r="F9" s="44"/>
    </row>
    <row r="10" spans="1:6" ht="27" customHeight="1" x14ac:dyDescent="0.2">
      <c r="A10" s="37" t="s">
        <v>99</v>
      </c>
      <c r="B10" s="37" t="s">
        <v>12</v>
      </c>
      <c r="C10" s="37" t="s">
        <v>50</v>
      </c>
      <c r="D10" s="37" t="s">
        <v>48</v>
      </c>
      <c r="E10" s="37" t="s">
        <v>39</v>
      </c>
      <c r="F10" s="25"/>
    </row>
    <row r="11" spans="1:6" s="70" customFormat="1" hidden="1" x14ac:dyDescent="0.2">
      <c r="A11" s="90"/>
      <c r="B11" s="91"/>
      <c r="C11" s="95"/>
      <c r="D11" s="95"/>
      <c r="E11" s="96"/>
      <c r="F11" s="2"/>
    </row>
    <row r="12" spans="1:6" s="70" customFormat="1" x14ac:dyDescent="0.2">
      <c r="A12" s="90">
        <v>43487</v>
      </c>
      <c r="B12" s="91">
        <v>14</v>
      </c>
      <c r="C12" s="95" t="s">
        <v>208</v>
      </c>
      <c r="D12" s="95" t="s">
        <v>171</v>
      </c>
      <c r="E12" s="96" t="s">
        <v>153</v>
      </c>
      <c r="F12" s="2"/>
    </row>
    <row r="13" spans="1:6" s="70" customFormat="1" x14ac:dyDescent="0.2">
      <c r="A13" s="90">
        <v>43487</v>
      </c>
      <c r="B13" s="91">
        <v>9.8000000000000007</v>
      </c>
      <c r="C13" s="95" t="s">
        <v>208</v>
      </c>
      <c r="D13" s="95" t="s">
        <v>171</v>
      </c>
      <c r="E13" s="96" t="s">
        <v>153</v>
      </c>
      <c r="F13" s="2"/>
    </row>
    <row r="14" spans="1:6" s="70" customFormat="1" x14ac:dyDescent="0.2">
      <c r="A14" s="90">
        <v>43525</v>
      </c>
      <c r="B14" s="91">
        <v>16.600000000000001</v>
      </c>
      <c r="C14" s="95" t="s">
        <v>209</v>
      </c>
      <c r="D14" s="95" t="s">
        <v>171</v>
      </c>
      <c r="E14" s="96" t="s">
        <v>153</v>
      </c>
      <c r="F14" s="2"/>
    </row>
    <row r="15" spans="1:6" s="70" customFormat="1" x14ac:dyDescent="0.2">
      <c r="A15" s="90">
        <v>43579</v>
      </c>
      <c r="B15" s="91">
        <v>9</v>
      </c>
      <c r="C15" s="95" t="s">
        <v>210</v>
      </c>
      <c r="D15" s="95" t="s">
        <v>171</v>
      </c>
      <c r="E15" s="96" t="s">
        <v>153</v>
      </c>
      <c r="F15" s="2"/>
    </row>
    <row r="16" spans="1:6" s="145" customFormat="1" x14ac:dyDescent="0.2">
      <c r="A16" s="90">
        <v>43298</v>
      </c>
      <c r="B16" s="91">
        <v>90</v>
      </c>
      <c r="C16" s="95" t="s">
        <v>211</v>
      </c>
      <c r="D16" s="95" t="s">
        <v>176</v>
      </c>
      <c r="E16" s="96" t="s">
        <v>153</v>
      </c>
      <c r="F16" s="144"/>
    </row>
    <row r="17" spans="1:6" s="145" customFormat="1" x14ac:dyDescent="0.2">
      <c r="A17" s="90">
        <v>43430</v>
      </c>
      <c r="B17" s="91">
        <v>38</v>
      </c>
      <c r="C17" s="95" t="s">
        <v>209</v>
      </c>
      <c r="D17" s="95" t="s">
        <v>169</v>
      </c>
      <c r="E17" s="96" t="s">
        <v>153</v>
      </c>
      <c r="F17" s="144"/>
    </row>
    <row r="18" spans="1:6" s="70" customFormat="1" x14ac:dyDescent="0.2">
      <c r="A18" s="90">
        <v>43640</v>
      </c>
      <c r="B18" s="91">
        <v>13.5</v>
      </c>
      <c r="C18" s="95" t="s">
        <v>208</v>
      </c>
      <c r="D18" s="95" t="s">
        <v>177</v>
      </c>
      <c r="E18" s="96" t="s">
        <v>153</v>
      </c>
      <c r="F18" s="2"/>
    </row>
    <row r="19" spans="1:6" s="70" customFormat="1" x14ac:dyDescent="0.2">
      <c r="A19" s="90">
        <v>43641</v>
      </c>
      <c r="B19" s="91">
        <v>13</v>
      </c>
      <c r="C19" s="95" t="s">
        <v>208</v>
      </c>
      <c r="D19" s="95" t="s">
        <v>177</v>
      </c>
      <c r="E19" s="96" t="s">
        <v>153</v>
      </c>
      <c r="F19" s="2"/>
    </row>
    <row r="20" spans="1:6" s="70" customFormat="1" x14ac:dyDescent="0.2">
      <c r="A20" s="90">
        <v>43609</v>
      </c>
      <c r="B20" s="91">
        <v>91</v>
      </c>
      <c r="C20" s="95" t="s">
        <v>209</v>
      </c>
      <c r="D20" s="95" t="s">
        <v>169</v>
      </c>
      <c r="E20" s="96" t="s">
        <v>153</v>
      </c>
      <c r="F20" s="2"/>
    </row>
    <row r="21" spans="1:6" s="70" customFormat="1" x14ac:dyDescent="0.2">
      <c r="A21" s="90">
        <v>43600</v>
      </c>
      <c r="B21" s="91">
        <v>9</v>
      </c>
      <c r="C21" s="95" t="s">
        <v>209</v>
      </c>
      <c r="D21" s="95" t="s">
        <v>168</v>
      </c>
      <c r="E21" s="96" t="s">
        <v>153</v>
      </c>
      <c r="F21" s="2"/>
    </row>
    <row r="22" spans="1:6" s="70" customFormat="1" x14ac:dyDescent="0.2">
      <c r="A22" s="142"/>
      <c r="B22" s="143"/>
      <c r="C22" s="147"/>
      <c r="D22" s="146"/>
      <c r="E22" s="148"/>
      <c r="F22" s="2"/>
    </row>
    <row r="23" spans="1:6" s="70" customFormat="1" ht="11.25" hidden="1" customHeight="1" x14ac:dyDescent="0.2">
      <c r="A23" s="90"/>
      <c r="B23" s="91"/>
      <c r="C23" s="95"/>
      <c r="D23" s="95"/>
      <c r="E23" s="96"/>
      <c r="F23" s="2"/>
    </row>
    <row r="24" spans="1:6" ht="34.5" customHeight="1" x14ac:dyDescent="0.2">
      <c r="A24" s="71" t="s">
        <v>78</v>
      </c>
      <c r="B24" s="83">
        <f>SUM(B11:B23)</f>
        <v>303.89999999999998</v>
      </c>
      <c r="C24" s="101" t="str">
        <f>IF(SUBTOTAL(3,B11:B23)=SUBTOTAL(103,B11:B23),'Summary and sign-off'!$A$47,'Summary and sign-off'!$A$48)</f>
        <v>Check - there are no hidden rows with data</v>
      </c>
      <c r="D24" s="175" t="str">
        <f>IF('Summary and sign-off'!F57='Summary and sign-off'!F53,'Summary and sign-off'!A50,'Summary and sign-off'!A49)</f>
        <v>Check - each entry provides sufficient information</v>
      </c>
      <c r="E24" s="175"/>
      <c r="F24" s="2"/>
    </row>
    <row r="25" spans="1:6" x14ac:dyDescent="0.2">
      <c r="A25" s="23"/>
      <c r="B25" s="22"/>
      <c r="C25" s="22"/>
      <c r="D25" s="22"/>
      <c r="E25" s="22"/>
      <c r="F25" s="40"/>
    </row>
    <row r="26" spans="1:6" x14ac:dyDescent="0.2">
      <c r="A26" s="23"/>
      <c r="B26" s="24"/>
      <c r="C26" s="29"/>
      <c r="D26" s="22"/>
      <c r="E26" s="22"/>
      <c r="F26" s="40"/>
    </row>
    <row r="27" spans="1:6" ht="12.75" customHeight="1" x14ac:dyDescent="0.2">
      <c r="A27" s="25"/>
      <c r="B27" s="25"/>
      <c r="C27" s="25"/>
      <c r="D27" s="25"/>
      <c r="E27" s="25"/>
      <c r="F27" s="40"/>
    </row>
    <row r="28" spans="1:6" x14ac:dyDescent="0.2">
      <c r="A28" s="25"/>
      <c r="B28" s="33"/>
      <c r="C28" s="45"/>
      <c r="D28" s="46"/>
      <c r="E28" s="46"/>
      <c r="F28" s="40"/>
    </row>
    <row r="29" spans="1:6" x14ac:dyDescent="0.2">
      <c r="A29" s="25"/>
      <c r="B29" s="27"/>
      <c r="C29" s="28"/>
      <c r="D29" s="28"/>
      <c r="E29" s="28"/>
      <c r="F29" s="29"/>
    </row>
    <row r="30" spans="1:6" x14ac:dyDescent="0.2">
      <c r="A30" s="33"/>
      <c r="B30" s="33"/>
      <c r="C30" s="45"/>
      <c r="D30" s="45"/>
      <c r="E30" s="45"/>
      <c r="F30" s="40"/>
    </row>
    <row r="31" spans="1:6" ht="12.75" customHeight="1" x14ac:dyDescent="0.2">
      <c r="A31" s="33"/>
      <c r="B31" s="33"/>
      <c r="C31" s="47"/>
      <c r="D31" s="47"/>
      <c r="E31" s="35"/>
      <c r="F31" s="40"/>
    </row>
    <row r="32" spans="1:6" x14ac:dyDescent="0.2">
      <c r="A32" s="22"/>
      <c r="B32" s="22"/>
      <c r="C32" s="22"/>
      <c r="D32" s="22"/>
      <c r="E32" s="22"/>
      <c r="F32" s="40"/>
    </row>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74" x14ac:dyDescent="0.2"/>
    <row r="75" x14ac:dyDescent="0.2"/>
    <row r="76" x14ac:dyDescent="0.2"/>
    <row r="77" x14ac:dyDescent="0.2"/>
    <row r="78" x14ac:dyDescent="0.2"/>
    <row r="79" x14ac:dyDescent="0.2"/>
    <row r="157" hidden="1" x14ac:dyDescent="0.2"/>
    <row r="164" x14ac:dyDescent="0.2"/>
  </sheetData>
  <sheetProtection formatCells="0" insertRows="0" deleteRows="0"/>
  <mergeCells count="10">
    <mergeCell ref="D24:E24"/>
    <mergeCell ref="B6:E6"/>
    <mergeCell ref="B5:E5"/>
    <mergeCell ref="A1:E1"/>
    <mergeCell ref="A9:E9"/>
    <mergeCell ref="B2:E2"/>
    <mergeCell ref="B3:E3"/>
    <mergeCell ref="B4:E4"/>
    <mergeCell ref="A8:E8"/>
    <mergeCell ref="B7:E7"/>
  </mergeCells>
  <dataValidations count="2">
    <dataValidation allowBlank="1" showInputMessage="1" showErrorMessage="1" prompt="Insert additional rows as needed:_x000a_- 'right click' on a row number (left of screen)_x000a_- select 'Insert' (this will insert a row above it)" sqref="A1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3">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sign-off'!$A$29:$A$30</xm:f>
          </x14:formula1>
          <xm:sqref>B7:E7</xm:sqref>
        </x14:dataValidation>
        <x14:dataValidation type="decimal" operator="greaterThan" allowBlank="1" showInputMessage="1" showErrorMessage="1" error="This cell must contain a dollar figure">
          <x14:formula1>
            <xm:f>'Summary and sign-off'!$A$46</xm:f>
          </x14:formula1>
          <xm:sqref>B11:B23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M63"/>
  <sheetViews>
    <sheetView workbookViewId="0">
      <selection activeCell="A9" sqref="A9:E9"/>
    </sheetView>
  </sheetViews>
  <sheetFormatPr defaultColWidth="0" defaultRowHeight="12.75" zeroHeight="1" x14ac:dyDescent="0.2"/>
  <cols>
    <col min="1" max="1" width="35.7109375" style="17" customWidth="1"/>
    <col min="2" max="2" width="14.28515625" style="17" customWidth="1"/>
    <col min="3" max="3" width="71.42578125" style="17" customWidth="1"/>
    <col min="4" max="4" width="50" style="17" customWidth="1"/>
    <col min="5" max="5" width="21.42578125" style="17" customWidth="1"/>
    <col min="6" max="6" width="36.85546875" style="17" customWidth="1"/>
    <col min="7" max="10" width="9.140625" style="17" hidden="1" customWidth="1"/>
    <col min="11" max="13" width="0" style="17" hidden="1" customWidth="1"/>
    <col min="14" max="16384" width="9.140625" style="17" hidden="1"/>
  </cols>
  <sheetData>
    <row r="1" spans="1:6" ht="26.25" customHeight="1" x14ac:dyDescent="0.2">
      <c r="A1" s="156" t="s">
        <v>5</v>
      </c>
      <c r="B1" s="156"/>
      <c r="C1" s="156"/>
      <c r="D1" s="156"/>
      <c r="E1" s="156"/>
      <c r="F1" s="26"/>
    </row>
    <row r="2" spans="1:6" ht="21" customHeight="1" x14ac:dyDescent="0.2">
      <c r="A2" s="4" t="s">
        <v>2</v>
      </c>
      <c r="B2" s="174" t="str">
        <f>'Summary and sign-off'!B2:F2</f>
        <v>Office of Film and Literature Classification</v>
      </c>
      <c r="C2" s="174"/>
      <c r="D2" s="174"/>
      <c r="E2" s="174"/>
      <c r="F2" s="26"/>
    </row>
    <row r="3" spans="1:6" ht="21" customHeight="1" x14ac:dyDescent="0.2">
      <c r="A3" s="4" t="s">
        <v>3</v>
      </c>
      <c r="B3" s="174" t="str">
        <f>'Summary and sign-off'!B3:F3</f>
        <v>David Shanks</v>
      </c>
      <c r="C3" s="174"/>
      <c r="D3" s="174"/>
      <c r="E3" s="174"/>
      <c r="F3" s="26"/>
    </row>
    <row r="4" spans="1:6" ht="21" customHeight="1" x14ac:dyDescent="0.2">
      <c r="A4" s="4" t="s">
        <v>40</v>
      </c>
      <c r="B4" s="174">
        <f>'Summary and sign-off'!B4:F4</f>
        <v>43282</v>
      </c>
      <c r="C4" s="174"/>
      <c r="D4" s="174"/>
      <c r="E4" s="174"/>
      <c r="F4" s="26"/>
    </row>
    <row r="5" spans="1:6" ht="21" customHeight="1" x14ac:dyDescent="0.2">
      <c r="A5" s="4" t="s">
        <v>41</v>
      </c>
      <c r="B5" s="174">
        <f>'Summary and sign-off'!B5:F5</f>
        <v>43646</v>
      </c>
      <c r="C5" s="174"/>
      <c r="D5" s="174"/>
      <c r="E5" s="174"/>
      <c r="F5" s="26"/>
    </row>
    <row r="6" spans="1:6" ht="21" customHeight="1" x14ac:dyDescent="0.2">
      <c r="A6" s="4" t="s">
        <v>10</v>
      </c>
      <c r="B6" s="154" t="s">
        <v>33</v>
      </c>
      <c r="C6" s="154"/>
      <c r="D6" s="154"/>
      <c r="E6" s="154"/>
      <c r="F6" s="36"/>
    </row>
    <row r="7" spans="1:6" ht="21" customHeight="1" x14ac:dyDescent="0.2">
      <c r="A7" s="4" t="s">
        <v>62</v>
      </c>
      <c r="B7" s="154" t="s">
        <v>73</v>
      </c>
      <c r="C7" s="154"/>
      <c r="D7" s="154"/>
      <c r="E7" s="154"/>
      <c r="F7" s="36"/>
    </row>
    <row r="8" spans="1:6" ht="35.25" customHeight="1" x14ac:dyDescent="0.2">
      <c r="A8" s="178" t="s">
        <v>0</v>
      </c>
      <c r="B8" s="178"/>
      <c r="C8" s="185"/>
      <c r="D8" s="185"/>
      <c r="E8" s="185"/>
      <c r="F8" s="26"/>
    </row>
    <row r="9" spans="1:6" ht="35.25" customHeight="1" x14ac:dyDescent="0.2">
      <c r="A9" s="186" t="s">
        <v>77</v>
      </c>
      <c r="B9" s="187"/>
      <c r="C9" s="187"/>
      <c r="D9" s="187"/>
      <c r="E9" s="187"/>
      <c r="F9" s="26"/>
    </row>
    <row r="10" spans="1:6" ht="27" customHeight="1" x14ac:dyDescent="0.2">
      <c r="A10" s="37" t="s">
        <v>29</v>
      </c>
      <c r="B10" s="37" t="s">
        <v>12</v>
      </c>
      <c r="C10" s="37" t="s">
        <v>30</v>
      </c>
      <c r="D10" s="37" t="s">
        <v>100</v>
      </c>
      <c r="E10" s="37" t="s">
        <v>39</v>
      </c>
      <c r="F10" s="38"/>
    </row>
    <row r="11" spans="1:6" s="70" customFormat="1" hidden="1" x14ac:dyDescent="0.2">
      <c r="A11" s="90"/>
      <c r="B11" s="91"/>
      <c r="C11" s="95"/>
      <c r="D11" s="95"/>
      <c r="E11" s="96"/>
      <c r="F11" s="3"/>
    </row>
    <row r="12" spans="1:6" s="70" customFormat="1" x14ac:dyDescent="0.2">
      <c r="A12" s="94">
        <v>43282</v>
      </c>
      <c r="B12" s="91">
        <v>107.94</v>
      </c>
      <c r="C12" s="95" t="s">
        <v>150</v>
      </c>
      <c r="D12" s="95"/>
      <c r="E12" s="96" t="s">
        <v>154</v>
      </c>
      <c r="F12" s="3"/>
    </row>
    <row r="13" spans="1:6" s="70" customFormat="1" x14ac:dyDescent="0.2">
      <c r="A13" s="94">
        <v>43313</v>
      </c>
      <c r="B13" s="91">
        <v>80.759999999999991</v>
      </c>
      <c r="C13" s="95" t="s">
        <v>150</v>
      </c>
      <c r="D13" s="95"/>
      <c r="E13" s="96" t="s">
        <v>154</v>
      </c>
      <c r="F13" s="3"/>
    </row>
    <row r="14" spans="1:6" s="70" customFormat="1" x14ac:dyDescent="0.2">
      <c r="A14" s="94">
        <v>43344</v>
      </c>
      <c r="B14" s="91">
        <v>35.25</v>
      </c>
      <c r="C14" s="95" t="s">
        <v>150</v>
      </c>
      <c r="D14" s="95"/>
      <c r="E14" s="96" t="s">
        <v>154</v>
      </c>
      <c r="F14" s="3"/>
    </row>
    <row r="15" spans="1:6" s="70" customFormat="1" x14ac:dyDescent="0.2">
      <c r="A15" s="94">
        <v>43374</v>
      </c>
      <c r="B15" s="91">
        <v>25</v>
      </c>
      <c r="C15" s="95" t="s">
        <v>151</v>
      </c>
      <c r="D15" s="95"/>
      <c r="E15" s="96" t="s">
        <v>154</v>
      </c>
      <c r="F15" s="3"/>
    </row>
    <row r="16" spans="1:6" s="70" customFormat="1" x14ac:dyDescent="0.2">
      <c r="A16" s="94">
        <v>43405</v>
      </c>
      <c r="B16" s="91">
        <v>41.370000000000005</v>
      </c>
      <c r="C16" s="95" t="s">
        <v>151</v>
      </c>
      <c r="D16" s="95"/>
      <c r="E16" s="96" t="s">
        <v>154</v>
      </c>
      <c r="F16" s="3"/>
    </row>
    <row r="17" spans="1:6" s="70" customFormat="1" x14ac:dyDescent="0.2">
      <c r="A17" s="94">
        <v>43435</v>
      </c>
      <c r="B17" s="91">
        <v>26.68</v>
      </c>
      <c r="C17" s="95" t="s">
        <v>151</v>
      </c>
      <c r="D17" s="95"/>
      <c r="E17" s="96" t="s">
        <v>154</v>
      </c>
      <c r="F17" s="3"/>
    </row>
    <row r="18" spans="1:6" s="70" customFormat="1" x14ac:dyDescent="0.2">
      <c r="A18" s="94">
        <v>43466</v>
      </c>
      <c r="B18" s="91">
        <v>30.7</v>
      </c>
      <c r="C18" s="95" t="s">
        <v>151</v>
      </c>
      <c r="D18" s="95"/>
      <c r="E18" s="96" t="s">
        <v>154</v>
      </c>
      <c r="F18" s="3"/>
    </row>
    <row r="19" spans="1:6" s="70" customFormat="1" ht="25.5" x14ac:dyDescent="0.2">
      <c r="A19" s="94">
        <v>43497</v>
      </c>
      <c r="B19" s="91">
        <v>25</v>
      </c>
      <c r="C19" s="95" t="s">
        <v>151</v>
      </c>
      <c r="D19" s="95" t="s">
        <v>152</v>
      </c>
      <c r="E19" s="96" t="s">
        <v>154</v>
      </c>
      <c r="F19" s="3"/>
    </row>
    <row r="20" spans="1:6" s="70" customFormat="1" x14ac:dyDescent="0.2">
      <c r="A20" s="94">
        <v>43525</v>
      </c>
      <c r="B20" s="91">
        <v>26</v>
      </c>
      <c r="C20" s="95" t="s">
        <v>151</v>
      </c>
      <c r="D20" s="95"/>
      <c r="E20" s="96" t="s">
        <v>154</v>
      </c>
      <c r="F20" s="3"/>
    </row>
    <row r="21" spans="1:6" s="70" customFormat="1" x14ac:dyDescent="0.2">
      <c r="A21" s="94">
        <v>43556</v>
      </c>
      <c r="B21" s="91">
        <v>48.269999999999996</v>
      </c>
      <c r="C21" s="95" t="s">
        <v>151</v>
      </c>
      <c r="D21" s="95"/>
      <c r="E21" s="96" t="s">
        <v>154</v>
      </c>
      <c r="F21" s="3"/>
    </row>
    <row r="22" spans="1:6" s="70" customFormat="1" x14ac:dyDescent="0.2">
      <c r="A22" s="90">
        <v>43586</v>
      </c>
      <c r="B22" s="91">
        <v>26</v>
      </c>
      <c r="C22" s="95" t="s">
        <v>151</v>
      </c>
      <c r="D22" s="95"/>
      <c r="E22" s="96" t="s">
        <v>154</v>
      </c>
      <c r="F22" s="3"/>
    </row>
    <row r="23" spans="1:6" s="70" customFormat="1" x14ac:dyDescent="0.2">
      <c r="A23" s="90">
        <v>43617</v>
      </c>
      <c r="B23" s="91">
        <v>27</v>
      </c>
      <c r="C23" s="95" t="s">
        <v>151</v>
      </c>
      <c r="D23" s="95"/>
      <c r="E23" s="96" t="s">
        <v>154</v>
      </c>
      <c r="F23" s="3"/>
    </row>
    <row r="24" spans="1:6" s="70" customFormat="1" x14ac:dyDescent="0.2">
      <c r="A24" s="94">
        <v>43712</v>
      </c>
      <c r="B24" s="91">
        <v>195.5</v>
      </c>
      <c r="C24" s="95" t="s">
        <v>155</v>
      </c>
      <c r="D24" s="95" t="s">
        <v>156</v>
      </c>
      <c r="E24" s="96" t="s">
        <v>153</v>
      </c>
      <c r="F24" s="3"/>
    </row>
    <row r="25" spans="1:6" s="70" customFormat="1" x14ac:dyDescent="0.2">
      <c r="A25" s="94">
        <v>43194</v>
      </c>
      <c r="B25" s="91">
        <v>195.5</v>
      </c>
      <c r="C25" s="95" t="s">
        <v>155</v>
      </c>
      <c r="D25" s="95" t="s">
        <v>156</v>
      </c>
      <c r="E25" s="96" t="s">
        <v>153</v>
      </c>
      <c r="F25" s="3"/>
    </row>
    <row r="26" spans="1:6" s="70" customFormat="1" x14ac:dyDescent="0.2">
      <c r="A26" s="94">
        <v>43646</v>
      </c>
      <c r="B26" s="91">
        <v>1370</v>
      </c>
      <c r="C26" s="95" t="s">
        <v>159</v>
      </c>
      <c r="D26" s="95" t="s">
        <v>160</v>
      </c>
      <c r="E26" s="96" t="s">
        <v>154</v>
      </c>
      <c r="F26" s="3"/>
    </row>
    <row r="27" spans="1:6" s="70" customFormat="1" x14ac:dyDescent="0.2">
      <c r="A27" s="94">
        <v>43282</v>
      </c>
      <c r="B27" s="91">
        <v>190</v>
      </c>
      <c r="C27" s="95" t="s">
        <v>161</v>
      </c>
      <c r="D27" s="95" t="s">
        <v>163</v>
      </c>
      <c r="E27" s="95" t="s">
        <v>153</v>
      </c>
      <c r="F27" s="3"/>
    </row>
    <row r="28" spans="1:6" s="70" customFormat="1" x14ac:dyDescent="0.2">
      <c r="A28" s="94">
        <v>43456</v>
      </c>
      <c r="B28" s="91">
        <v>40</v>
      </c>
      <c r="C28" s="95" t="s">
        <v>172</v>
      </c>
      <c r="D28" s="95" t="s">
        <v>172</v>
      </c>
      <c r="E28" s="95" t="s">
        <v>153</v>
      </c>
      <c r="F28" s="3"/>
    </row>
    <row r="29" spans="1:6" s="70" customFormat="1" x14ac:dyDescent="0.2">
      <c r="A29" s="152" t="s">
        <v>173</v>
      </c>
      <c r="B29" s="91">
        <v>24.8</v>
      </c>
      <c r="C29" s="95" t="s">
        <v>174</v>
      </c>
      <c r="D29" s="95"/>
      <c r="E29" s="95" t="s">
        <v>175</v>
      </c>
      <c r="F29" s="3"/>
    </row>
    <row r="30" spans="1:6" s="70" customFormat="1" x14ac:dyDescent="0.2">
      <c r="A30" s="152" t="s">
        <v>173</v>
      </c>
      <c r="B30" s="91">
        <v>29.64</v>
      </c>
      <c r="C30" s="95" t="s">
        <v>174</v>
      </c>
      <c r="D30" s="95"/>
      <c r="E30" s="95" t="s">
        <v>175</v>
      </c>
      <c r="F30" s="3"/>
    </row>
    <row r="31" spans="1:6" s="70" customFormat="1" x14ac:dyDescent="0.2">
      <c r="A31" s="94">
        <v>43563</v>
      </c>
      <c r="B31" s="91">
        <v>1374.25</v>
      </c>
      <c r="C31" s="95" t="s">
        <v>157</v>
      </c>
      <c r="D31" s="95" t="s">
        <v>158</v>
      </c>
      <c r="E31" s="95" t="s">
        <v>144</v>
      </c>
      <c r="F31" s="3"/>
    </row>
    <row r="32" spans="1:6" s="70" customFormat="1" x14ac:dyDescent="0.2">
      <c r="A32" s="94">
        <v>43294</v>
      </c>
      <c r="B32" s="91">
        <v>109.25</v>
      </c>
      <c r="C32" s="95" t="s">
        <v>162</v>
      </c>
      <c r="D32" s="95" t="s">
        <v>158</v>
      </c>
      <c r="E32" s="95" t="s">
        <v>164</v>
      </c>
      <c r="F32" s="3"/>
    </row>
    <row r="33" spans="1:6" s="70" customFormat="1" x14ac:dyDescent="0.2">
      <c r="A33" s="94">
        <v>43646</v>
      </c>
      <c r="B33" s="91">
        <v>70</v>
      </c>
      <c r="C33" s="95" t="s">
        <v>166</v>
      </c>
      <c r="D33" s="95" t="s">
        <v>167</v>
      </c>
      <c r="E33" s="95" t="s">
        <v>153</v>
      </c>
      <c r="F33" s="3"/>
    </row>
    <row r="34" spans="1:6" s="70" customFormat="1" x14ac:dyDescent="0.2">
      <c r="A34" s="94">
        <v>43368</v>
      </c>
      <c r="B34" s="91">
        <v>484</v>
      </c>
      <c r="C34" s="95" t="s">
        <v>170</v>
      </c>
      <c r="D34" s="95" t="s">
        <v>170</v>
      </c>
      <c r="E34" s="96" t="s">
        <v>154</v>
      </c>
      <c r="F34" s="3"/>
    </row>
    <row r="35" spans="1:6" s="70" customFormat="1" hidden="1" x14ac:dyDescent="0.2">
      <c r="A35" s="90"/>
      <c r="B35" s="91"/>
      <c r="C35" s="95"/>
      <c r="D35" s="95"/>
      <c r="E35" s="96"/>
      <c r="F35" s="3"/>
    </row>
    <row r="36" spans="1:6" ht="34.5" customHeight="1" x14ac:dyDescent="0.2">
      <c r="A36" s="71" t="s">
        <v>82</v>
      </c>
      <c r="B36" s="83">
        <f>SUM(B11:B35)</f>
        <v>4582.91</v>
      </c>
      <c r="C36" s="101" t="str">
        <f>IF(SUBTOTAL(3,B11:B35)=SUBTOTAL(103,B11:B35),'Summary and sign-off'!$A$47,'Summary and sign-off'!$A$48)</f>
        <v>Check - there are no hidden rows with data</v>
      </c>
      <c r="D36" s="175" t="str">
        <f>IF('Summary and sign-off'!F58='Summary and sign-off'!F53,'Summary and sign-off'!A50,'Summary and sign-off'!A49)</f>
        <v>Not all lines have an entry for "Cost in NZ$" and "Type of expense"</v>
      </c>
      <c r="E36" s="175"/>
      <c r="F36" s="39"/>
    </row>
    <row r="37" spans="1:6" ht="14.1" customHeight="1" x14ac:dyDescent="0.2">
      <c r="A37" s="40"/>
      <c r="B37" s="29"/>
      <c r="C37" s="22"/>
      <c r="D37" s="22"/>
      <c r="E37" s="22"/>
      <c r="F37" s="26"/>
    </row>
    <row r="38" spans="1:6" x14ac:dyDescent="0.2">
      <c r="A38" s="23"/>
      <c r="B38" s="22"/>
      <c r="C38" s="22"/>
      <c r="D38" s="22"/>
      <c r="E38" s="22"/>
      <c r="F38" s="26"/>
    </row>
    <row r="39" spans="1:6" ht="12.6" customHeight="1" x14ac:dyDescent="0.2">
      <c r="A39" s="25"/>
      <c r="B39" s="22"/>
      <c r="C39" s="22"/>
      <c r="D39" s="22"/>
      <c r="E39" s="22"/>
      <c r="F39" s="26"/>
    </row>
    <row r="40" spans="1:6" x14ac:dyDescent="0.2">
      <c r="A40" s="25"/>
      <c r="B40" s="27"/>
      <c r="C40" s="28"/>
      <c r="D40" s="28"/>
      <c r="E40" s="28"/>
      <c r="F40" s="29"/>
    </row>
    <row r="41" spans="1:6" x14ac:dyDescent="0.2">
      <c r="A41" s="33"/>
      <c r="B41" s="34"/>
      <c r="C41" s="29"/>
      <c r="D41" s="29"/>
      <c r="E41" s="29"/>
      <c r="F41" s="29"/>
    </row>
    <row r="42" spans="1:6" ht="12.75" customHeight="1" x14ac:dyDescent="0.2">
      <c r="A42" s="33"/>
      <c r="B42" s="41"/>
      <c r="C42" s="35"/>
      <c r="D42" s="35"/>
      <c r="E42" s="35"/>
      <c r="F42" s="35"/>
    </row>
    <row r="43" spans="1:6" x14ac:dyDescent="0.2">
      <c r="A43" s="40"/>
      <c r="B43" s="42"/>
      <c r="C43" s="22"/>
      <c r="D43" s="22"/>
      <c r="E43" s="22"/>
      <c r="F43" s="40"/>
    </row>
    <row r="44" spans="1:6" hidden="1" x14ac:dyDescent="0.2">
      <c r="A44" s="22"/>
      <c r="B44" s="22"/>
      <c r="C44" s="22"/>
      <c r="D44" s="22"/>
      <c r="E44" s="40"/>
    </row>
    <row r="45" spans="1:6" ht="12.75" hidden="1" customHeight="1" x14ac:dyDescent="0.2"/>
    <row r="46" spans="1:6" hidden="1" x14ac:dyDescent="0.2">
      <c r="A46" s="43"/>
      <c r="B46" s="43"/>
      <c r="C46" s="43"/>
      <c r="D46" s="43"/>
      <c r="E46" s="43"/>
      <c r="F46" s="26"/>
    </row>
    <row r="47" spans="1:6" hidden="1" x14ac:dyDescent="0.2">
      <c r="A47" s="43"/>
      <c r="B47" s="43"/>
      <c r="C47" s="43"/>
      <c r="D47" s="43"/>
      <c r="E47" s="43"/>
      <c r="F47" s="26"/>
    </row>
    <row r="48" spans="1:6" hidden="1" x14ac:dyDescent="0.2">
      <c r="A48" s="43"/>
      <c r="B48" s="43"/>
      <c r="C48" s="43"/>
      <c r="D48" s="43"/>
      <c r="E48" s="43"/>
      <c r="F48" s="26"/>
    </row>
    <row r="49" spans="1:6" hidden="1" x14ac:dyDescent="0.2">
      <c r="A49" s="43"/>
      <c r="B49" s="43"/>
      <c r="C49" s="43"/>
      <c r="D49" s="43"/>
      <c r="E49" s="43"/>
      <c r="F49" s="26"/>
    </row>
    <row r="50" spans="1:6" hidden="1" x14ac:dyDescent="0.2">
      <c r="A50" s="43"/>
      <c r="B50" s="43"/>
      <c r="C50" s="43"/>
      <c r="D50" s="43"/>
      <c r="E50" s="43"/>
      <c r="F50" s="26"/>
    </row>
    <row r="51" spans="1:6" hidden="1" x14ac:dyDescent="0.2"/>
    <row r="52" spans="1:6" hidden="1" x14ac:dyDescent="0.2"/>
    <row r="53" spans="1:6" hidden="1" x14ac:dyDescent="0.2"/>
    <row r="54" spans="1:6" hidden="1" x14ac:dyDescent="0.2"/>
    <row r="55" spans="1:6" hidden="1" x14ac:dyDescent="0.2"/>
    <row r="56" spans="1:6" hidden="1" x14ac:dyDescent="0.2"/>
    <row r="57" spans="1:6" hidden="1" x14ac:dyDescent="0.2"/>
    <row r="58" spans="1:6" hidden="1" x14ac:dyDescent="0.2"/>
    <row r="59" spans="1:6" hidden="1" x14ac:dyDescent="0.2"/>
    <row r="60" spans="1:6" hidden="1" x14ac:dyDescent="0.2"/>
    <row r="61" spans="1:6" hidden="1" x14ac:dyDescent="0.2"/>
    <row r="62" spans="1:6" x14ac:dyDescent="0.2"/>
    <row r="63" spans="1:6" x14ac:dyDescent="0.2"/>
  </sheetData>
  <sheetProtection formatCells="0" insertRows="0" deleteRows="0"/>
  <mergeCells count="10">
    <mergeCell ref="D36:E36"/>
    <mergeCell ref="B6:E6"/>
    <mergeCell ref="B5:E5"/>
    <mergeCell ref="B7:E7"/>
    <mergeCell ref="A1:E1"/>
    <mergeCell ref="B2:E2"/>
    <mergeCell ref="B3:E3"/>
    <mergeCell ref="B4:E4"/>
    <mergeCell ref="A9:E9"/>
    <mergeCell ref="A8:E8"/>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5 A35">
      <formula1>$B$4</formula1>
      <formula2>$B$5</formula2>
    </dataValidation>
    <dataValidation allowBlank="1" showInputMessage="1" showErrorMessage="1" prompt="Insert additional rows as needed:_x000a_- 'right click' on a row number (left of screen)_x000a_- select 'Insert' (this will insert a row above it)" sqref="A10"/>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sign-off'!$A$29:$A$30</xm:f>
          </x14:formula1>
          <xm:sqref>B7:E7</xm:sqref>
        </x14:dataValidation>
        <x14:dataValidation type="decimal" operator="greaterThan" allowBlank="1" showInputMessage="1" showErrorMessage="1" error="This cell must contain a dollar figure">
          <x14:formula1>
            <xm:f>'Summary and sign-off'!$A$46</xm:f>
          </x14:formula1>
          <xm:sqref>B11:B35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pageSetUpPr fitToPage="1"/>
  </sheetPr>
  <dimension ref="A1:J76"/>
  <sheetViews>
    <sheetView tabSelected="1" topLeftCell="A4" workbookViewId="0">
      <selection activeCell="C26" sqref="C26"/>
    </sheetView>
  </sheetViews>
  <sheetFormatPr defaultColWidth="0" defaultRowHeight="12.75" zeroHeight="1" x14ac:dyDescent="0.2"/>
  <cols>
    <col min="1" max="1" width="35.7109375" style="17" customWidth="1"/>
    <col min="2" max="2" width="46.85546875" style="17" customWidth="1"/>
    <col min="3" max="3" width="22.140625" style="17" customWidth="1"/>
    <col min="4" max="4" width="25.42578125" style="17" customWidth="1"/>
    <col min="5" max="6" width="35.7109375" style="17" customWidth="1"/>
    <col min="7" max="7" width="38" style="17" customWidth="1"/>
    <col min="8" max="10" width="9.140625" style="17" hidden="1" customWidth="1"/>
    <col min="11" max="15" width="0" style="17" hidden="1" customWidth="1"/>
    <col min="16" max="16384" width="0" style="17" hidden="1"/>
  </cols>
  <sheetData>
    <row r="1" spans="1:6" ht="26.25" customHeight="1" x14ac:dyDescent="0.2">
      <c r="A1" s="156" t="s">
        <v>13</v>
      </c>
      <c r="B1" s="156"/>
      <c r="C1" s="156"/>
      <c r="D1" s="156"/>
      <c r="E1" s="156"/>
      <c r="F1" s="156"/>
    </row>
    <row r="2" spans="1:6" ht="21" customHeight="1" x14ac:dyDescent="0.2">
      <c r="A2" s="4" t="s">
        <v>2</v>
      </c>
      <c r="B2" s="174" t="str">
        <f>'Summary and sign-off'!B2:F2</f>
        <v>Office of Film and Literature Classification</v>
      </c>
      <c r="C2" s="174"/>
      <c r="D2" s="174"/>
      <c r="E2" s="174"/>
      <c r="F2" s="174"/>
    </row>
    <row r="3" spans="1:6" ht="21" customHeight="1" x14ac:dyDescent="0.2">
      <c r="A3" s="4" t="s">
        <v>3</v>
      </c>
      <c r="B3" s="174" t="str">
        <f>'Summary and sign-off'!B3:F3</f>
        <v>David Shanks</v>
      </c>
      <c r="C3" s="174"/>
      <c r="D3" s="174"/>
      <c r="E3" s="174"/>
      <c r="F3" s="174"/>
    </row>
    <row r="4" spans="1:6" ht="21" customHeight="1" x14ac:dyDescent="0.2">
      <c r="A4" s="4" t="s">
        <v>40</v>
      </c>
      <c r="B4" s="174">
        <f>'Summary and sign-off'!B4:F4</f>
        <v>43282</v>
      </c>
      <c r="C4" s="174"/>
      <c r="D4" s="174"/>
      <c r="E4" s="174"/>
      <c r="F4" s="174"/>
    </row>
    <row r="5" spans="1:6" ht="21" customHeight="1" x14ac:dyDescent="0.2">
      <c r="A5" s="4" t="s">
        <v>41</v>
      </c>
      <c r="B5" s="174">
        <f>'Summary and sign-off'!B5:F5</f>
        <v>43646</v>
      </c>
      <c r="C5" s="174"/>
      <c r="D5" s="174"/>
      <c r="E5" s="174"/>
      <c r="F5" s="174"/>
    </row>
    <row r="6" spans="1:6" ht="21" customHeight="1" x14ac:dyDescent="0.2">
      <c r="A6" s="4" t="s">
        <v>103</v>
      </c>
      <c r="B6" s="154" t="s">
        <v>33</v>
      </c>
      <c r="C6" s="154"/>
      <c r="D6" s="154"/>
      <c r="E6" s="154"/>
      <c r="F6" s="154"/>
    </row>
    <row r="7" spans="1:6" ht="21" customHeight="1" x14ac:dyDescent="0.2">
      <c r="A7" s="4" t="s">
        <v>62</v>
      </c>
      <c r="B7" s="154" t="s">
        <v>73</v>
      </c>
      <c r="C7" s="154"/>
      <c r="D7" s="154"/>
      <c r="E7" s="154"/>
      <c r="F7" s="154"/>
    </row>
    <row r="8" spans="1:6" ht="36" customHeight="1" x14ac:dyDescent="0.2">
      <c r="A8" s="178" t="s">
        <v>31</v>
      </c>
      <c r="B8" s="178"/>
      <c r="C8" s="178"/>
      <c r="D8" s="178"/>
      <c r="E8" s="178"/>
      <c r="F8" s="178"/>
    </row>
    <row r="9" spans="1:6" ht="36" customHeight="1" x14ac:dyDescent="0.2">
      <c r="A9" s="186" t="s">
        <v>80</v>
      </c>
      <c r="B9" s="187"/>
      <c r="C9" s="187"/>
      <c r="D9" s="187"/>
      <c r="E9" s="187"/>
      <c r="F9" s="187"/>
    </row>
    <row r="10" spans="1:6" ht="39" customHeight="1" x14ac:dyDescent="0.2">
      <c r="A10" s="18" t="s">
        <v>29</v>
      </c>
      <c r="B10" s="9" t="s">
        <v>101</v>
      </c>
      <c r="C10" s="9" t="s">
        <v>45</v>
      </c>
      <c r="D10" s="9" t="s">
        <v>14</v>
      </c>
      <c r="E10" s="9" t="s">
        <v>46</v>
      </c>
      <c r="F10" s="9" t="s">
        <v>76</v>
      </c>
    </row>
    <row r="11" spans="1:6" s="70" customFormat="1" hidden="1" x14ac:dyDescent="0.2">
      <c r="A11" s="94"/>
      <c r="B11" s="95"/>
      <c r="C11" s="100"/>
      <c r="D11" s="95"/>
      <c r="E11" s="97"/>
      <c r="F11" s="96"/>
    </row>
    <row r="12" spans="1:6" s="70" customFormat="1" ht="25.5" x14ac:dyDescent="0.2">
      <c r="A12" s="94">
        <v>43360</v>
      </c>
      <c r="B12" s="97" t="s">
        <v>116</v>
      </c>
      <c r="C12" s="97" t="s">
        <v>17</v>
      </c>
      <c r="D12" s="97" t="s">
        <v>117</v>
      </c>
      <c r="E12" s="97" t="s">
        <v>19</v>
      </c>
      <c r="F12" s="97" t="s">
        <v>118</v>
      </c>
    </row>
    <row r="13" spans="1:6" s="70" customFormat="1" ht="63.75" x14ac:dyDescent="0.2">
      <c r="A13" s="94">
        <v>43516</v>
      </c>
      <c r="B13" s="97" t="s">
        <v>192</v>
      </c>
      <c r="C13" s="97" t="s">
        <v>17</v>
      </c>
      <c r="D13" s="97" t="s">
        <v>119</v>
      </c>
      <c r="E13" s="97" t="s">
        <v>19</v>
      </c>
      <c r="F13" s="97" t="s">
        <v>212</v>
      </c>
    </row>
    <row r="14" spans="1:6" s="70" customFormat="1" x14ac:dyDescent="0.2">
      <c r="A14" s="94"/>
      <c r="B14" s="98"/>
      <c r="C14" s="100"/>
      <c r="D14" s="98"/>
      <c r="E14" s="97"/>
      <c r="F14" s="99"/>
    </row>
    <row r="15" spans="1:6" s="70" customFormat="1" x14ac:dyDescent="0.2">
      <c r="A15" s="94"/>
      <c r="B15" s="98"/>
      <c r="C15" s="100"/>
      <c r="D15" s="98"/>
      <c r="E15" s="97"/>
      <c r="F15" s="99"/>
    </row>
    <row r="16" spans="1:6" s="70" customFormat="1" hidden="1" x14ac:dyDescent="0.2">
      <c r="A16" s="94"/>
      <c r="B16" s="95"/>
      <c r="C16" s="100"/>
      <c r="D16" s="95"/>
      <c r="E16" s="97"/>
      <c r="F16" s="96"/>
    </row>
    <row r="17" spans="1:7" ht="34.5" customHeight="1" x14ac:dyDescent="0.2">
      <c r="A17" s="72" t="s">
        <v>102</v>
      </c>
      <c r="B17" s="73" t="s">
        <v>16</v>
      </c>
      <c r="C17" s="74">
        <f>C18+C19</f>
        <v>2</v>
      </c>
      <c r="D17" s="109" t="str">
        <f>IF(SUBTOTAL(3,C11:C16)=SUBTOTAL(103,C11:C16),'Summary and sign-off'!$A$47,'Summary and sign-off'!$A$48)</f>
        <v>Check - there are no hidden rows with data</v>
      </c>
      <c r="E17" s="188" t="str">
        <f>IF('Summary and sign-off'!F59='Summary and sign-off'!F53,'Summary and sign-off'!A51,'Summary and sign-off'!A49)</f>
        <v>Check - each entry provides sufficient information</v>
      </c>
      <c r="F17" s="188"/>
      <c r="G17" s="70"/>
    </row>
    <row r="18" spans="1:7" ht="25.5" customHeight="1" x14ac:dyDescent="0.25">
      <c r="A18" s="75"/>
      <c r="B18" s="76" t="s">
        <v>17</v>
      </c>
      <c r="C18" s="77">
        <f>COUNTIF(C11:C16,'Summary and sign-off'!A44)</f>
        <v>2</v>
      </c>
      <c r="D18" s="19"/>
      <c r="E18" s="20"/>
      <c r="F18" s="21"/>
    </row>
    <row r="19" spans="1:7" ht="25.5" customHeight="1" x14ac:dyDescent="0.25">
      <c r="A19" s="75"/>
      <c r="B19" s="76" t="s">
        <v>15</v>
      </c>
      <c r="C19" s="77">
        <f>COUNTIF(C11:C16,'Summary and sign-off'!A45)</f>
        <v>0</v>
      </c>
      <c r="D19" s="19"/>
      <c r="E19" s="20"/>
      <c r="F19" s="21"/>
    </row>
    <row r="20" spans="1:7" x14ac:dyDescent="0.2">
      <c r="A20" s="22"/>
      <c r="B20" s="23"/>
      <c r="C20" s="22"/>
      <c r="D20" s="24"/>
      <c r="E20" s="24"/>
      <c r="F20" s="22"/>
    </row>
    <row r="21" spans="1:7" x14ac:dyDescent="0.2">
      <c r="A21" s="23"/>
      <c r="B21" s="23"/>
      <c r="C21" s="23"/>
      <c r="D21" s="23"/>
      <c r="E21" s="23"/>
      <c r="F21" s="23"/>
    </row>
    <row r="22" spans="1:7" ht="12.6" customHeight="1" x14ac:dyDescent="0.2">
      <c r="A22" s="25"/>
      <c r="B22" s="22"/>
      <c r="C22" s="22"/>
      <c r="D22" s="22"/>
      <c r="E22" s="22"/>
      <c r="F22" s="26"/>
    </row>
    <row r="23" spans="1:7" x14ac:dyDescent="0.2">
      <c r="A23" s="25"/>
      <c r="B23" s="27"/>
      <c r="C23" s="28"/>
      <c r="D23" s="28"/>
      <c r="E23" s="28"/>
      <c r="F23" s="29"/>
    </row>
    <row r="24" spans="1:7" x14ac:dyDescent="0.2">
      <c r="A24" s="25"/>
      <c r="B24" s="30"/>
      <c r="C24" s="30"/>
      <c r="D24" s="30"/>
      <c r="E24" s="30"/>
      <c r="F24" s="30"/>
    </row>
    <row r="25" spans="1:7" ht="12.75" customHeight="1" x14ac:dyDescent="0.2">
      <c r="A25" s="25"/>
      <c r="B25" s="22"/>
      <c r="C25" s="22"/>
      <c r="D25" s="22"/>
      <c r="E25" s="22"/>
      <c r="F25" s="22"/>
    </row>
    <row r="26" spans="1:7" ht="12.95" customHeight="1" x14ac:dyDescent="0.2">
      <c r="A26" s="31"/>
      <c r="B26" s="32"/>
      <c r="C26" s="32"/>
      <c r="D26" s="32"/>
      <c r="E26" s="32"/>
      <c r="F26" s="32"/>
    </row>
    <row r="27" spans="1:7" x14ac:dyDescent="0.2">
      <c r="A27" s="33"/>
      <c r="B27" s="34"/>
      <c r="C27" s="29"/>
      <c r="D27" s="29"/>
      <c r="E27" s="29"/>
      <c r="F27" s="29"/>
    </row>
    <row r="28" spans="1:7" ht="12.75" customHeight="1" x14ac:dyDescent="0.2">
      <c r="A28" s="33"/>
      <c r="B28" s="25"/>
      <c r="C28" s="35"/>
      <c r="D28" s="35"/>
      <c r="E28" s="35"/>
      <c r="F28" s="35"/>
    </row>
    <row r="29" spans="1:7" ht="12.75" customHeight="1" x14ac:dyDescent="0.2">
      <c r="A29" s="25"/>
      <c r="B29" s="25"/>
      <c r="C29" s="35"/>
      <c r="D29" s="35"/>
      <c r="E29" s="35"/>
      <c r="F29" s="35"/>
    </row>
    <row r="30" spans="1:7" ht="12.75" hidden="1" customHeight="1" x14ac:dyDescent="0.2">
      <c r="A30" s="25"/>
      <c r="B30" s="25"/>
      <c r="C30" s="35"/>
      <c r="D30" s="35"/>
      <c r="E30" s="35"/>
      <c r="F30" s="35"/>
    </row>
    <row r="31" spans="1:7" hidden="1" x14ac:dyDescent="0.2"/>
    <row r="32" spans="1:7" hidden="1" x14ac:dyDescent="0.2"/>
    <row r="33" spans="1:6" hidden="1" x14ac:dyDescent="0.2">
      <c r="A33" s="23"/>
      <c r="B33" s="23"/>
      <c r="C33" s="23"/>
      <c r="D33" s="23"/>
      <c r="E33" s="23"/>
      <c r="F33" s="23"/>
    </row>
    <row r="34" spans="1:6" hidden="1" x14ac:dyDescent="0.2">
      <c r="A34" s="23"/>
      <c r="B34" s="23"/>
      <c r="C34" s="23"/>
      <c r="D34" s="23"/>
      <c r="E34" s="23"/>
      <c r="F34" s="23"/>
    </row>
    <row r="35" spans="1:6" hidden="1" x14ac:dyDescent="0.2">
      <c r="A35" s="23"/>
      <c r="B35" s="23"/>
      <c r="C35" s="23"/>
      <c r="D35" s="23"/>
      <c r="E35" s="23"/>
      <c r="F35" s="23"/>
    </row>
    <row r="36" spans="1:6" hidden="1" x14ac:dyDescent="0.2">
      <c r="A36" s="23"/>
      <c r="B36" s="23"/>
      <c r="C36" s="23"/>
      <c r="D36" s="23"/>
      <c r="E36" s="23"/>
      <c r="F36" s="23"/>
    </row>
    <row r="37" spans="1:6" hidden="1" x14ac:dyDescent="0.2">
      <c r="A37" s="23"/>
      <c r="B37" s="23"/>
      <c r="C37" s="23"/>
      <c r="D37" s="23"/>
      <c r="E37" s="23"/>
      <c r="F37" s="23"/>
    </row>
    <row r="38" spans="1:6" hidden="1" x14ac:dyDescent="0.2"/>
    <row r="39" spans="1:6" hidden="1" x14ac:dyDescent="0.2"/>
    <row r="40" spans="1:6" hidden="1" x14ac:dyDescent="0.2"/>
    <row r="41" spans="1:6" hidden="1" x14ac:dyDescent="0.2"/>
    <row r="42" spans="1:6" hidden="1" x14ac:dyDescent="0.2"/>
    <row r="43" spans="1:6" hidden="1" x14ac:dyDescent="0.2"/>
    <row r="44" spans="1:6" hidden="1" x14ac:dyDescent="0.2"/>
    <row r="45" spans="1:6" hidden="1" x14ac:dyDescent="0.2"/>
    <row r="46" spans="1:6" hidden="1" x14ac:dyDescent="0.2"/>
    <row r="47" spans="1:6" hidden="1" x14ac:dyDescent="0.2"/>
    <row r="48" spans="1:6"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sheetData>
  <sheetProtection formatCells="0" insertRows="0" deleteRows="0"/>
  <mergeCells count="10">
    <mergeCell ref="E17:F17"/>
    <mergeCell ref="A8:F8"/>
    <mergeCell ref="A1:F1"/>
    <mergeCell ref="A9:F9"/>
    <mergeCell ref="B2:F2"/>
    <mergeCell ref="B3:F3"/>
    <mergeCell ref="B4:F4"/>
    <mergeCell ref="B7:F7"/>
    <mergeCell ref="B5:F5"/>
    <mergeCell ref="B6:F6"/>
  </mergeCells>
  <dataValidations count="2">
    <dataValidation allowBlank="1" showInputMessage="1" showErrorMessage="1" prompt="Insert additional rows as needed:_x000a_- 'right click' on a row number (left of screen)_x000a_- select 'Insert' (this will insert a row above it)" sqref="A1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6">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sign-off'!$A$29:$A$30</xm:f>
          </x14:formula1>
          <xm:sqref>B7:F7</xm:sqref>
        </x14:dataValidation>
        <x14:dataValidation type="list" allowBlank="1" showInputMessage="1" showErrorMessage="1" error="Use the drop down list (at the right of the cell)">
          <x14:formula1>
            <xm:f>'Summary and sign-off'!$A$44:$A$45</xm:f>
          </x14:formula1>
          <xm:sqref>C11:C16</xm:sqref>
        </x14:dataValidation>
        <x14:dataValidation type="list" errorStyle="information" operator="greaterThan" allowBlank="1" showInputMessage="1" prompt="Provide specific $ value if possible">
          <x14:formula1>
            <xm:f>'Summary and sign-off'!$A$38:$A$43</xm:f>
          </x14:formula1>
          <xm:sqref>E11:E16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ManageAuthor xmlns="12165527-d881-4234-97f9-ee139a3f0c31">NEEDHAMGIRVENG</iManageAuthor>
    <Security_x0020_Classification xmlns="12165527-d881-4234-97f9-ee139a3f0c31">UNCLASSIFIED</Security_x0020_Classification>
    <Business_x0020_Unit xmlns="12165527-d881-4234-97f9-ee139a3f0c31">SAAP</Business_x0020_Unit>
    <Endorsement xmlns="12165527-d881-4234-97f9-ee139a3f0c31" xsi:nil="true"/>
    <RM_x0020_DOC_x0020_ID xmlns="12165527-d881-4234-97f9-ee139a3f0c31" xsi:nil="true"/>
    <Class xmlns="12165527-d881-4234-97f9-ee139a3f0c31">POLICIES</Class>
    <File_x0020_No xmlns="12165527-d881-4234-97f9-ee139a3f0c31">SSC-SIC-2-14</File_x0020_No>
    <DOCNUM xmlns="12165527-d881-4234-97f9-ee139a3f0c31">2290185</DOCNUM>
    <Key_x0020_Version xmlns="12165527-d881-4234-97f9-ee139a3f0c31">false</Key_x0020_Version>
    <Precedents xmlns="12165527-d881-4234-97f9-ee139a3f0c31" xsi:nil="true"/>
    <SubClass xmlns="12165527-d881-4234-97f9-ee139a3f0c31" xsi:nil="true"/>
    <Sec_x0020_Review xmlns="12165527-d881-4234-97f9-ee139a3f0c31" xsi:nil="true"/>
    <Cabinet_x0020_Committee xmlns="12165527-d881-4234-97f9-ee139a3f0c3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4" ma:contentTypeDescription="" ma:contentTypeScope="" ma:versionID="8834bfa83ceff1bf505054ff48d22a0b">
  <xsd:schema xmlns:xsd="http://www.w3.org/2001/XMLSchema" xmlns:xs="http://www.w3.org/2001/XMLSchema" xmlns:p="http://schemas.microsoft.com/office/2006/metadata/properties" xmlns:ns2="12165527-d881-4234-97f9-ee139a3f0c31" targetNamespace="http://schemas.microsoft.com/office/2006/metadata/properties" ma:root="true" ma:fieldsID="be9e5cb15a82a635f3e5640eebc0aa29"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79D7F4-D0D7-4BCB-BBEA-E7C37A64913E}">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elements/1.1/"/>
    <ds:schemaRef ds:uri="12165527-d881-4234-97f9-ee139a3f0c31"/>
    <ds:schemaRef ds:uri="http://www.w3.org/XML/1998/namespace"/>
  </ds:schemaRefs>
</ds:datastoreItem>
</file>

<file path=customXml/itemProps2.xml><?xml version="1.0" encoding="utf-8"?>
<ds:datastoreItem xmlns:ds="http://schemas.openxmlformats.org/officeDocument/2006/customXml" ds:itemID="{59B4CE85-749F-4A5A-98FF-EB9029D5DC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 and sign-off</vt:lpstr>
      <vt:lpstr>Travel</vt:lpstr>
      <vt:lpstr>Hospitality</vt:lpstr>
      <vt:lpstr>All other expenses</vt:lpstr>
      <vt:lpstr>Gifts and benefits</vt:lpstr>
      <vt:lpstr>'All other expenses'!Print_Area</vt:lpstr>
      <vt:lpstr>'Gifts and benefits'!Print_Area</vt:lpstr>
      <vt:lpstr>Hospitality!Print_Area</vt:lpstr>
      <vt:lpstr>'Summary and sign-off'!Print_Area</vt:lpstr>
      <vt:lpstr>Travel!Print_Area</vt:lpstr>
    </vt:vector>
  </TitlesOfParts>
  <Company>SSC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creator>mortensenm</dc:creator>
  <dc:description>Version 7 - for review by SIT - ready 2/10/18</dc:description>
  <cp:lastModifiedBy>Julia Ewing-Jarvie</cp:lastModifiedBy>
  <cp:lastPrinted>2019-07-30T05:25:40Z</cp:lastPrinted>
  <dcterms:created xsi:type="dcterms:W3CDTF">2010-10-17T20:59:02Z</dcterms:created>
  <dcterms:modified xsi:type="dcterms:W3CDTF">2019-07-31T01:18:59Z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ies>
</file>