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classificationoffice.sharepoint.com/sites/Corporate/Rp Whakahaere/MANAGERS/PSC - Te Kawa Mataaho/Chief Executive's Expenditure/CE Expenditure 2024-25/"/>
    </mc:Choice>
  </mc:AlternateContent>
  <xr:revisionPtr revIDLastSave="1024" documentId="8_{B948583E-D045-4D14-9AD4-6F59FCC72A7B}" xr6:coauthVersionLast="47" xr6:coauthVersionMax="47" xr10:uidLastSave="{7BDF71D2-D174-49D3-8D3A-ABEBC604F9D8}"/>
  <bookViews>
    <workbookView xWindow="-28920" yWindow="75" windowWidth="29040" windowHeight="15720" firstSheet="1" activeTab="1" xr2:uid="{83B14084-6D2E-419A-8C84-F4A3E20C3D0A}"/>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expenses'!$A$1:$E$29</definedName>
    <definedName name="_xlnm.Print_Area" localSheetId="5">'Gifts and benefits'!$A$1:$F$30</definedName>
    <definedName name="_xlnm.Print_Area" localSheetId="0">'Guidance for agencies'!$A$1:$A$49</definedName>
    <definedName name="_xlnm.Print_Area" localSheetId="3">Hospitality!$A$1:$E$35</definedName>
    <definedName name="_xlnm.Print_Area" localSheetId="1">'Summary and sign-off'!$A$1:$F$23</definedName>
    <definedName name="_xlnm.Print_Area" localSheetId="2">Travel!$A$1:$E$92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 l="1"/>
  <c r="B81" i="1"/>
  <c r="B28" i="2"/>
  <c r="C23" i="3"/>
  <c r="D19" i="4"/>
  <c r="C28" i="2"/>
  <c r="C71" i="1"/>
  <c r="C81" i="1"/>
  <c r="C22" i="1"/>
  <c r="B6" i="13" l="1"/>
  <c r="E60" i="13"/>
  <c r="C60" i="13"/>
  <c r="C21" i="4"/>
  <c r="C20" i="4"/>
  <c r="B60" i="13" l="1"/>
  <c r="B59" i="13"/>
  <c r="D59" i="13"/>
  <c r="B58" i="13"/>
  <c r="D58" i="13"/>
  <c r="D57" i="13"/>
  <c r="B57" i="13"/>
  <c r="D56" i="13"/>
  <c r="B56" i="13"/>
  <c r="D55" i="13"/>
  <c r="B55" i="13"/>
  <c r="B2" i="4"/>
  <c r="B3" i="4"/>
  <c r="B2" i="3"/>
  <c r="B3" i="3"/>
  <c r="B2" i="2"/>
  <c r="B3" i="2"/>
  <c r="B2" i="1"/>
  <c r="B3" i="1"/>
  <c r="F58" i="13" l="1"/>
  <c r="D28" i="2" s="1"/>
  <c r="F60" i="13"/>
  <c r="E19" i="4" s="1"/>
  <c r="F59" i="13"/>
  <c r="D23" i="3" s="1"/>
  <c r="F57" i="13"/>
  <c r="D81" i="1" s="1"/>
  <c r="F56" i="13"/>
  <c r="D71" i="1" s="1"/>
  <c r="F55" i="13"/>
  <c r="D22" i="1" s="1"/>
  <c r="C13" i="13"/>
  <c r="C12" i="13"/>
  <c r="C11" i="13"/>
  <c r="C16" i="13" l="1"/>
  <c r="C17" i="13"/>
  <c r="B5" i="4" l="1"/>
  <c r="B4" i="4"/>
  <c r="B5" i="3"/>
  <c r="B4" i="3"/>
  <c r="B5" i="2"/>
  <c r="B4" i="2"/>
  <c r="B5" i="1"/>
  <c r="B4" i="1"/>
  <c r="C15" i="13" l="1"/>
  <c r="F12" i="13" l="1"/>
  <c r="C19" i="4"/>
  <c r="F11" i="13" s="1"/>
  <c r="F13" i="13" l="1"/>
  <c r="B17" i="13"/>
  <c r="B71" i="1"/>
  <c r="B16" i="13" s="1"/>
  <c r="B22" i="1"/>
  <c r="B15" i="13" s="1"/>
  <c r="B13" i="13" l="1"/>
  <c r="B12" i="13"/>
  <c r="B11" i="13" l="1"/>
  <c r="B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<sst xmlns="http://schemas.openxmlformats.org/spreadsheetml/2006/main" count="350" uniqueCount="218">
  <si>
    <t>Secretary and Chief Executive Expense Disclosures: A Guide for Agency Staff</t>
  </si>
  <si>
    <t>Please refer to the link below for guidance in helping you to complete the workbook</t>
  </si>
  <si>
    <t>https://www.publicservice.govt.nz/assets/DirectoryFile/Chief-executive-gifts-benefits-and-expenses-disclosures-A-guide-for-agency-staff.pdf</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</si>
  <si>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</si>
  <si>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</si>
  <si>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</si>
  <si>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</si>
  <si>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</si>
  <si>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</si>
  <si>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</si>
  <si>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</si>
  <si>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</si>
  <si>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</si>
  <si>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</si>
  <si>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</si>
  <si>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</si>
  <si>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</si>
  <si>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</si>
  <si>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</si>
  <si>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</si>
  <si>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</si>
  <si>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</si>
  <si>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</si>
  <si>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</si>
  <si>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</si>
  <si>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</si>
  <si>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</si>
  <si>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</si>
  <si>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</si>
  <si>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</si>
  <si>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</si>
  <si>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</si>
  <si>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</si>
  <si>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</si>
  <si>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</si>
  <si>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Please complete this Excel workbook for your Chief Executive's gifts, benefits and expenses.</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</si>
  <si>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</si>
  <si>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</si>
  <si>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</si>
  <si>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</si>
  <si>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</si>
  <si>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</si>
  <si>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</si>
  <si>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</si>
  <si>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</si>
  <si>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</si>
  <si>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</si>
  <si>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</si>
  <si>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</si>
  <si>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</si>
  <si>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</si>
  <si>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</si>
  <si>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</si>
  <si>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</si>
  <si>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</si>
  <si>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</si>
  <si>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</si>
  <si>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</si>
  <si>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</si>
  <si>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</si>
  <si>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</si>
  <si>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</si>
  <si>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</si>
  <si>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</si>
  <si>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</si>
  <si>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</si>
  <si>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</si>
  <si>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</si>
  <si>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</si>
  <si>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</si>
  <si>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</si>
  <si>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</si>
  <si>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</si>
  <si>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</si>
  <si>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</si>
  <si>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</si>
  <si>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</si>
  <si>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</si>
  <si>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</si>
  <si>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</si>
  <si>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</si>
  <si>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</si>
  <si>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</si>
  <si>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</si>
  <si>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</si>
  <si>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</si>
  <si>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</si>
  <si>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</si>
  <si>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</si>
  <si>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</si>
  <si>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</si>
  <si>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</si>
  <si>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</si>
  <si>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</si>
  <si>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</si>
  <si>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</si>
  <si>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</si>
  <si>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</si>
  <si>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</si>
  <si>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</si>
  <si>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</si>
  <si>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</si>
  <si>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</si>
  <si>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</si>
  <si>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</si>
  <si>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</si>
  <si>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</si>
  <si>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</si>
  <si>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</si>
  <si>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</si>
  <si>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</si>
  <si>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</si>
  <si>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</si>
  <si>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</si>
  <si>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</si>
  <si>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</si>
  <si>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</si>
  <si>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</si>
  <si>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</si>
  <si>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</si>
  <si>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</si>
  <si>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</si>
  <si>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</si>
  <si>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</si>
  <si>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</si>
  <si>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</si>
  <si>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</si>
  <si>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</si>
  <si>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</si>
  <si>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</si>
  <si>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</si>
  <si>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</si>
  <si>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</si>
  <si>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</si>
  <si>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</si>
  <si>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</si>
  <si>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</si>
  <si>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</si>
  <si>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</si>
  <si>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</si>
  <si>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</si>
  <si>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</si>
  <si>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</si>
  <si>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</si>
  <si>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</si>
  <si>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</si>
  <si>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</si>
  <si>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</si>
  <si>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</si>
  <si>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</si>
  <si>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</si>
  <si>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</si>
  <si>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</si>
  <si>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</si>
  <si>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</si>
  <si>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</si>
  <si>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Uber</t>
  </si>
  <si>
    <t>Media Studies classes at University of Canterbury</t>
  </si>
  <si>
    <t xml:space="preserve"> NZ Film Commission</t>
  </si>
  <si>
    <t xml:space="preserve"> BSA industry stakeholder event</t>
  </si>
  <si>
    <t>Bus</t>
  </si>
  <si>
    <t>University presentations and stakeholder engagement meetings</t>
  </si>
  <si>
    <t>Classification Office</t>
  </si>
  <si>
    <t>Caroline Flora</t>
  </si>
  <si>
    <t>Julia Dayan  (CFO)</t>
  </si>
  <si>
    <t>International Association for Media and Communication Research</t>
  </si>
  <si>
    <t>Wellington</t>
  </si>
  <si>
    <t>Christchurch</t>
  </si>
  <si>
    <t xml:space="preserve">Wellington </t>
  </si>
  <si>
    <t>Airfares</t>
  </si>
  <si>
    <t>Accomodation</t>
  </si>
  <si>
    <t>2-4 July 2024</t>
  </si>
  <si>
    <t>27-28 July 2024</t>
  </si>
  <si>
    <t>Auckland</t>
  </si>
  <si>
    <t>3-4 April 2025</t>
  </si>
  <si>
    <t>Uber (with Nusaybah)</t>
  </si>
  <si>
    <t xml:space="preserve">Christchurch </t>
  </si>
  <si>
    <t>Uber (airport transfer)</t>
  </si>
  <si>
    <t>Lecture trip to Christchurch
Presentations to Unitversity of Canterury (Media students) and NZ Police</t>
  </si>
  <si>
    <t>Victoria University (Presentation to media policy students)</t>
  </si>
  <si>
    <t>NZ Police training college (Leadership hui with senior Practice Leaders)</t>
  </si>
  <si>
    <t>Uber (for two)</t>
  </si>
  <si>
    <t>Presentation to Ara NZ Broadcasting School, Media students</t>
  </si>
  <si>
    <t>Uber (for 3)</t>
  </si>
  <si>
    <t>Lunch (for 2)</t>
  </si>
  <si>
    <t>Uber (for 2)</t>
  </si>
  <si>
    <t>Mobile phone and calling costs</t>
  </si>
  <si>
    <t>NA</t>
  </si>
  <si>
    <t>Training and Development</t>
  </si>
  <si>
    <t>Annual Cell Phone Plan &amp; Usage (excludes Data which is covered by an office plan)</t>
  </si>
  <si>
    <t>July 2024 - June 2025</t>
  </si>
  <si>
    <t>Employee Assistance Programme and professional supervision, available under policy to all staff members</t>
  </si>
  <si>
    <t>Finance Essentials Training</t>
  </si>
  <si>
    <r>
      <t xml:space="preserve">Intro to Neurodiversity - Inhouse training.
</t>
    </r>
    <r>
      <rPr>
        <i/>
        <sz val="10"/>
        <rFont val="Arial"/>
        <family val="2"/>
      </rPr>
      <t>Per person cost uses total spend divided by number of attendees.</t>
    </r>
  </si>
  <si>
    <r>
      <t xml:space="preserve">Psychological First Aid - Inhouse training
</t>
    </r>
    <r>
      <rPr>
        <i/>
        <sz val="10"/>
        <rFont val="Arial"/>
        <family val="2"/>
      </rPr>
      <t>Per person cost using total spend divided by number of attendees.</t>
    </r>
  </si>
  <si>
    <r>
      <t xml:space="preserve">Pronunciation Workshop - Inhouse, all-of-office training.
</t>
    </r>
    <r>
      <rPr>
        <i/>
        <sz val="10"/>
        <rFont val="Arial"/>
        <family val="2"/>
      </rPr>
      <t>Per person cost using total spend devided by number of attendees.</t>
    </r>
  </si>
  <si>
    <r>
      <t xml:space="preserve">Te Reo training - Full year, inhouse, all-of-office training
</t>
    </r>
    <r>
      <rPr>
        <i/>
        <sz val="10"/>
        <rFont val="Arial"/>
        <family val="2"/>
      </rPr>
      <t>Estimated per person cost uses total spend and average number of attendees.</t>
    </r>
  </si>
  <si>
    <t xml:space="preserve">Employee Wellbeing Programme </t>
  </si>
  <si>
    <r>
      <t xml:space="preserve">Te Tiriti training - inhouse, all-of-office training 
</t>
    </r>
    <r>
      <rPr>
        <i/>
        <sz val="10"/>
        <rFont val="Arial"/>
        <family val="2"/>
      </rPr>
      <t>Per person cost uses total spend divided by number of attendees.</t>
    </r>
  </si>
  <si>
    <t>NZ Institute of Directors</t>
  </si>
  <si>
    <t>Business Central - Wellington Chamber of Commerce</t>
  </si>
  <si>
    <t>This was a member benefit event and the Classification Office is a member of Buisness Central.
The subject of the talk was stakeholder engagement with the local arts sector and Minister.</t>
  </si>
  <si>
    <t>Invitation to attend course run by the NZ Institiure of Directors</t>
  </si>
  <si>
    <t>Stakeholder meeting with CE of Film and Video Labelling Body during Auckland trip for presentations</t>
  </si>
  <si>
    <t>Stakeholder meeting with CE of Netsafe during Auckland trip uring Auckland trip for presentations</t>
  </si>
  <si>
    <t>Gift and lunch with previous Chief Censor in appreciation for participatng in interview to help celebrate 30-year anniversary of the Classification Office</t>
  </si>
  <si>
    <t>Gift basket</t>
  </si>
  <si>
    <t>Gift hamper purchased in thanks for the urgent work on Digital Reflections research report with tight time frames.</t>
  </si>
  <si>
    <t>Lunch (for 5) and token gift</t>
  </si>
  <si>
    <t>Book</t>
  </si>
  <si>
    <t>Thank you to provider for the work on the Body Image research</t>
  </si>
  <si>
    <t>Gift and lunch with previous Chief Censor in appreciation for participating in interview to help celebrate 30-year anniversary of the Classification Office</t>
  </si>
  <si>
    <r>
      <t xml:space="preserve">Lunch for 5, and book, to thank </t>
    </r>
    <r>
      <rPr>
        <b/>
        <sz val="10"/>
        <color theme="1"/>
        <rFont val="Arial"/>
        <family val="2"/>
      </rPr>
      <t>Public Safety Canada</t>
    </r>
    <r>
      <rPr>
        <sz val="10"/>
        <color theme="1"/>
        <rFont val="Arial"/>
        <family val="2"/>
      </rPr>
      <t xml:space="preserve"> for classification engagment and participation in Agency Speaker Series</t>
    </r>
  </si>
  <si>
    <t>Q+A interview</t>
  </si>
  <si>
    <t>Victoria University (Presentation to Media Policy class)</t>
  </si>
  <si>
    <t>NO INTERNATIONAL TRAVEL IN PERIOD</t>
  </si>
  <si>
    <t>Attendance at training session with vacancies due to poor weather &amp; airport closure</t>
  </si>
  <si>
    <t>Event invitiation with dinner and speaker (Hon Paul Goldsmilth)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</si>
</sst>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1409]d\ mmmm\ yyyy;@"/>
    <numFmt numFmtId="168" formatCode="dd\ mmm\ yyyy"/>
  </numFmts>
  <fonts count="43"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000000"/>
      <name val="Arial"/>
      <family val="2"/>
    </font>
    <font>
      <i/>
      <sz val="10"/>
      <name val="Arial"/>
      <family val="2"/>
    </font>
    <font>
      <b/>
      <sz val="10"/>
      <color rgb="FFFF0000"/>
      <name val="Arial"/>
      <family val="2"/>
    </font>
    <font>
      <strike/>
      <sz val="10"/>
      <color rgb="FFFF0000"/>
      <name val="Arial"/>
      <family val="2"/>
    </font>
  </fonts>
  <fills count="13">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s>
  <borders count="43">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indexed="64"/>
      </left>
      <right style="thin">
        <color theme="0" tint="-0.24994659260841701"/>
      </right>
      <top/>
      <bottom/>
      <diagonal/>
    </border>
    <border>
      <left/>
      <right/>
      <top/>
      <bottom style="thin">
        <color theme="0" tint="-0.24994659260841701"/>
      </bottom>
      <diagonal/>
    </border>
    <border>
      <left style="thin">
        <color indexed="64"/>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right/>
      <top style="thin">
        <color indexed="64"/>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top style="thin">
        <color indexed="64"/>
      </top>
      <bottom/>
      <diagonal/>
    </border>
    <border>
      <left style="thin">
        <color theme="0" tint="-0.24994659260841701"/>
      </left>
      <right style="thin">
        <color indexed="64"/>
      </right>
      <top style="thin">
        <color theme="0" tint="-0.24994659260841701"/>
      </top>
      <bottom style="thin">
        <color indexed="64"/>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indexed="64"/>
      </top>
      <bottom/>
      <diagonal/>
    </border>
    <border>
      <left style="thin">
        <color indexed="64"/>
      </left>
      <right style="thin">
        <color theme="0" tint="-0.24994659260841701"/>
      </right>
      <top/>
      <bottom style="thin">
        <color indexed="64"/>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theme="0" tint="-0.24994659260841701"/>
      </left>
      <right/>
      <top/>
      <bottom style="thin">
        <color theme="0" tint="-0.24994659260841701"/>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tint="-0.24994659260841701"/>
      </right>
      <top/>
      <bottom style="thin">
        <color theme="0" tint="-0.24994659260841701"/>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230">
    <xf numFmtId="0" fontId="0" fillId="0" borderId="0" xfId="0"/>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0" fontId="15" fillId="10" borderId="0" xfId="0" applyFont="1" applyFill="1" applyAlignment="1" applyProtection="1">
      <alignment vertical="center" wrapText="1"/>
      <protection locked="0"/>
    </xf>
    <xf numFmtId="168" fontId="15" fillId="10" borderId="7" xfId="0" applyNumberFormat="1" applyFont="1" applyFill="1" applyBorder="1" applyAlignment="1" applyProtection="1">
      <alignment horizontal="left" vertical="center"/>
      <protection locked="0"/>
    </xf>
    <xf numFmtId="168" fontId="15" fillId="10" borderId="7" xfId="0" applyNumberFormat="1" applyFont="1" applyFill="1" applyBorder="1" applyAlignment="1">
      <alignment horizontal="left" vertical="center"/>
    </xf>
    <xf numFmtId="0" fontId="0" fillId="10" borderId="0" xfId="0" applyFill="1" applyAlignment="1" applyProtection="1">
      <alignment wrapText="1"/>
      <protection locked="0"/>
    </xf>
    <xf numFmtId="0" fontId="0" fillId="10" borderId="0" xfId="0" applyFill="1" applyAlignment="1">
      <alignment wrapText="1"/>
    </xf>
    <xf numFmtId="168" fontId="15" fillId="10" borderId="0" xfId="0" applyNumberFormat="1" applyFont="1" applyFill="1" applyAlignment="1">
      <alignment horizontal="left" vertical="center"/>
    </xf>
    <xf numFmtId="0" fontId="15" fillId="10" borderId="17" xfId="0" applyFont="1" applyFill="1" applyBorder="1" applyAlignment="1" applyProtection="1">
      <alignment vertical="center" wrapText="1"/>
      <protection locked="0"/>
    </xf>
    <xf numFmtId="0" fontId="15" fillId="10" borderId="19" xfId="0" applyFont="1" applyFill="1" applyBorder="1" applyAlignment="1" applyProtection="1">
      <alignment vertical="center" wrapText="1"/>
      <protection locked="0"/>
    </xf>
    <xf numFmtId="167" fontId="15" fillId="10" borderId="20" xfId="0" applyNumberFormat="1" applyFont="1" applyFill="1" applyBorder="1" applyAlignment="1" applyProtection="1">
      <alignment vertical="center"/>
      <protection locked="0"/>
    </xf>
    <xf numFmtId="0" fontId="15" fillId="10" borderId="21" xfId="0" applyFont="1" applyFill="1" applyBorder="1" applyAlignment="1" applyProtection="1">
      <alignment vertical="center" wrapText="1"/>
      <protection locked="0"/>
    </xf>
    <xf numFmtId="0" fontId="15" fillId="10" borderId="22" xfId="0" applyFont="1" applyFill="1" applyBorder="1" applyAlignment="1" applyProtection="1">
      <alignment vertical="center" wrapText="1"/>
      <protection locked="0"/>
    </xf>
    <xf numFmtId="0" fontId="15" fillId="10" borderId="23" xfId="0" applyFont="1" applyFill="1" applyBorder="1" applyAlignment="1" applyProtection="1">
      <alignment vertical="center" wrapText="1"/>
      <protection locked="0"/>
    </xf>
    <xf numFmtId="0" fontId="15" fillId="10" borderId="24" xfId="0" applyFont="1" applyFill="1" applyBorder="1" applyAlignment="1" applyProtection="1">
      <alignment vertical="center" wrapText="1"/>
      <protection locked="0"/>
    </xf>
    <xf numFmtId="0" fontId="15" fillId="10" borderId="25" xfId="0" applyFont="1" applyFill="1" applyBorder="1" applyAlignment="1" applyProtection="1">
      <alignment vertical="center" wrapText="1"/>
      <protection locked="0"/>
    </xf>
    <xf numFmtId="0" fontId="39" fillId="12" borderId="29" xfId="0" applyFont="1" applyFill="1" applyBorder="1" applyAlignment="1" applyProtection="1">
      <alignment vertical="center" wrapText="1"/>
      <protection locked="0"/>
    </xf>
    <xf numFmtId="0" fontId="39" fillId="12" borderId="28" xfId="0" applyFont="1" applyFill="1" applyBorder="1" applyAlignment="1" applyProtection="1">
      <alignment vertical="center" wrapText="1"/>
      <protection locked="0"/>
    </xf>
    <xf numFmtId="0" fontId="15" fillId="12" borderId="29" xfId="0" applyFont="1" applyFill="1" applyBorder="1" applyAlignment="1" applyProtection="1">
      <alignment vertical="center" wrapText="1"/>
      <protection locked="0"/>
    </xf>
    <xf numFmtId="0" fontId="15" fillId="12" borderId="30" xfId="0" applyFont="1" applyFill="1" applyBorder="1" applyAlignment="1" applyProtection="1">
      <alignment vertical="center" wrapText="1"/>
      <protection locked="0"/>
    </xf>
    <xf numFmtId="0" fontId="39" fillId="12" borderId="31" xfId="0" applyFont="1" applyFill="1" applyBorder="1" applyAlignment="1" applyProtection="1">
      <alignment vertical="center" wrapText="1"/>
      <protection locked="0"/>
    </xf>
    <xf numFmtId="167" fontId="15" fillId="10" borderId="3" xfId="0" applyNumberFormat="1" applyFont="1" applyFill="1" applyBorder="1" applyAlignment="1" applyProtection="1">
      <alignment horizontal="right" vertical="center"/>
      <protection locked="0"/>
    </xf>
    <xf numFmtId="17" fontId="15" fillId="10" borderId="3" xfId="0" applyNumberFormat="1" applyFont="1" applyFill="1" applyBorder="1" applyAlignment="1" applyProtection="1">
      <alignment vertical="center"/>
      <protection locked="0"/>
    </xf>
    <xf numFmtId="0" fontId="39" fillId="12" borderId="0" xfId="0" applyFont="1" applyFill="1" applyAlignment="1" applyProtection="1">
      <alignment vertical="center" wrapText="1"/>
      <protection locked="0"/>
    </xf>
    <xf numFmtId="0" fontId="41" fillId="0" borderId="0" xfId="0" applyFont="1" applyAlignment="1" applyProtection="1">
      <alignment vertical="center"/>
      <protection locked="0"/>
    </xf>
    <xf numFmtId="167" fontId="42" fillId="10" borderId="3" xfId="0" applyNumberFormat="1" applyFont="1" applyFill="1" applyBorder="1" applyAlignment="1" applyProtection="1">
      <alignment vertical="center"/>
      <protection locked="0"/>
    </xf>
    <xf numFmtId="0" fontId="42" fillId="10" borderId="4" xfId="0" applyFont="1" applyFill="1" applyBorder="1" applyAlignment="1" applyProtection="1">
      <alignment horizontal="left" vertical="center" wrapText="1"/>
      <protection locked="0"/>
    </xf>
    <xf numFmtId="164" fontId="42" fillId="10" borderId="4" xfId="0" applyNumberFormat="1" applyFont="1" applyFill="1" applyBorder="1" applyAlignment="1" applyProtection="1">
      <alignment horizontal="right" vertical="center" wrapText="1"/>
      <protection locked="0"/>
    </xf>
    <xf numFmtId="0" fontId="42" fillId="10" borderId="5" xfId="0" applyFont="1" applyFill="1" applyBorder="1" applyAlignment="1" applyProtection="1">
      <alignment horizontal="left" vertical="center" wrapText="1"/>
      <protection locked="0"/>
    </xf>
    <xf numFmtId="0" fontId="41" fillId="10" borderId="4" xfId="0" applyFont="1" applyFill="1" applyBorder="1" applyAlignment="1" applyProtection="1">
      <alignment vertical="center" wrapText="1"/>
      <protection locked="0"/>
    </xf>
    <xf numFmtId="0" fontId="41" fillId="10" borderId="5" xfId="0" applyFont="1" applyFill="1" applyBorder="1" applyAlignment="1" applyProtection="1">
      <alignment vertical="center" wrapText="1"/>
      <protection locked="0"/>
    </xf>
    <xf numFmtId="0" fontId="1" fillId="0" borderId="0" xfId="0" applyFont="1" applyAlignment="1">
      <alignment vertical="center" wrapText="1"/>
    </xf>
    <xf numFmtId="0" fontId="0" fillId="0" borderId="0" xfId="0" applyAlignment="1" applyProtection="1">
      <alignment wrapText="1"/>
      <protection locked="0"/>
    </xf>
    <xf numFmtId="0" fontId="15" fillId="0" borderId="0" xfId="0" applyFont="1" applyAlignment="1" applyProtection="1">
      <alignment wrapText="1"/>
      <protection locked="0"/>
    </xf>
    <xf numFmtId="0" fontId="15" fillId="0" borderId="3" xfId="0" applyFont="1" applyBorder="1" applyAlignment="1" applyProtection="1">
      <alignment vertical="center" wrapText="1"/>
      <protection locked="0"/>
    </xf>
    <xf numFmtId="0" fontId="15" fillId="0" borderId="0" xfId="0" applyFont="1" applyAlignment="1">
      <alignment wrapText="1"/>
    </xf>
    <xf numFmtId="0" fontId="15" fillId="10" borderId="9" xfId="0" applyFont="1" applyFill="1" applyBorder="1" applyAlignment="1" applyProtection="1">
      <alignment vertical="center" wrapText="1"/>
      <protection locked="0"/>
    </xf>
    <xf numFmtId="164" fontId="15" fillId="10" borderId="14" xfId="0" applyNumberFormat="1" applyFont="1" applyFill="1" applyBorder="1" applyAlignment="1" applyProtection="1">
      <alignment vertical="center" wrapText="1"/>
      <protection locked="0"/>
    </xf>
    <xf numFmtId="0" fontId="15" fillId="10" borderId="14" xfId="0" applyFont="1" applyFill="1" applyBorder="1" applyAlignment="1" applyProtection="1">
      <alignment vertical="center" wrapText="1"/>
      <protection locked="0"/>
    </xf>
    <xf numFmtId="0" fontId="15" fillId="10" borderId="32" xfId="0" applyFont="1" applyFill="1" applyBorder="1" applyAlignment="1" applyProtection="1">
      <alignment vertical="center" wrapText="1"/>
      <protection locked="0"/>
    </xf>
    <xf numFmtId="0" fontId="0" fillId="10" borderId="34" xfId="0" applyFill="1" applyBorder="1" applyAlignment="1">
      <alignment horizontal="center" vertical="center" wrapText="1"/>
    </xf>
    <xf numFmtId="0" fontId="15" fillId="10" borderId="35" xfId="0" applyFont="1" applyFill="1" applyBorder="1" applyAlignment="1" applyProtection="1">
      <alignment vertical="center" wrapText="1"/>
      <protection locked="0"/>
    </xf>
    <xf numFmtId="0" fontId="0" fillId="10" borderId="36" xfId="0" applyFill="1" applyBorder="1" applyAlignment="1">
      <alignment wrapText="1"/>
    </xf>
    <xf numFmtId="0" fontId="15" fillId="10" borderId="37" xfId="0" applyFont="1" applyFill="1" applyBorder="1" applyAlignment="1" applyProtection="1">
      <alignment vertical="center" wrapText="1"/>
      <protection locked="0"/>
    </xf>
    <xf numFmtId="0" fontId="15" fillId="10" borderId="38" xfId="0" applyFont="1" applyFill="1" applyBorder="1" applyAlignment="1" applyProtection="1">
      <alignment vertical="center" wrapText="1"/>
      <protection locked="0"/>
    </xf>
    <xf numFmtId="0" fontId="15" fillId="10" borderId="39" xfId="0" applyFont="1" applyFill="1" applyBorder="1" applyAlignment="1" applyProtection="1">
      <alignment vertical="center" wrapText="1"/>
      <protection locked="0"/>
    </xf>
    <xf numFmtId="0" fontId="15" fillId="10" borderId="40" xfId="0" applyFont="1" applyFill="1" applyBorder="1" applyAlignment="1" applyProtection="1">
      <alignment vertical="center" wrapText="1"/>
      <protection locked="0"/>
    </xf>
    <xf numFmtId="0" fontId="15" fillId="10" borderId="41" xfId="0" applyFont="1" applyFill="1" applyBorder="1" applyAlignment="1" applyProtection="1">
      <alignment vertical="center" wrapText="1"/>
      <protection locked="0"/>
    </xf>
    <xf numFmtId="0" fontId="0" fillId="10" borderId="23" xfId="0" applyFill="1" applyBorder="1" applyAlignment="1">
      <alignment wrapText="1"/>
    </xf>
    <xf numFmtId="0" fontId="0" fillId="10" borderId="24" xfId="0" applyFill="1" applyBorder="1" applyProtection="1">
      <protection locked="0"/>
    </xf>
    <xf numFmtId="0" fontId="0" fillId="10" borderId="4" xfId="0" applyFill="1" applyBorder="1" applyAlignment="1">
      <alignment wrapText="1"/>
    </xf>
    <xf numFmtId="0" fontId="0" fillId="10" borderId="25" xfId="0" applyFill="1" applyBorder="1" applyProtection="1">
      <protection locked="0"/>
    </xf>
    <xf numFmtId="0" fontId="0" fillId="10" borderId="19" xfId="0" applyFill="1" applyBorder="1" applyAlignment="1">
      <alignment wrapText="1"/>
    </xf>
    <xf numFmtId="167" fontId="15" fillId="10" borderId="42" xfId="0" applyNumberFormat="1" applyFont="1" applyFill="1" applyBorder="1" applyAlignment="1" applyProtection="1">
      <alignment vertical="center"/>
      <protection locked="0"/>
    </xf>
    <xf numFmtId="165" fontId="15" fillId="10" borderId="4" xfId="2" applyFont="1" applyFill="1" applyBorder="1" applyAlignment="1" applyProtection="1">
      <alignment vertical="center" wrapText="1"/>
      <protection locked="0"/>
    </xf>
    <xf numFmtId="165" fontId="0" fillId="10" borderId="7" xfId="2" applyFont="1" applyFill="1" applyBorder="1" applyAlignment="1">
      <alignment horizontal="center" vertical="center"/>
    </xf>
    <xf numFmtId="165" fontId="15" fillId="10" borderId="21" xfId="2" applyFont="1" applyFill="1" applyBorder="1" applyAlignment="1" applyProtection="1">
      <alignment vertical="center" wrapText="1"/>
      <protection locked="0"/>
    </xf>
    <xf numFmtId="165" fontId="0" fillId="10" borderId="7" xfId="2" applyFont="1" applyFill="1" applyBorder="1" applyAlignment="1">
      <alignment horizontal="center" vertical="center" wrapText="1"/>
    </xf>
    <xf numFmtId="165" fontId="15" fillId="10" borderId="0" xfId="2" applyFont="1" applyFill="1" applyAlignment="1">
      <alignment horizontal="right" vertical="center"/>
    </xf>
    <xf numFmtId="165" fontId="0" fillId="10" borderId="33" xfId="2" applyFont="1" applyFill="1" applyBorder="1" applyAlignment="1">
      <alignment horizontal="center" vertical="center"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0" fillId="10" borderId="15" xfId="0" applyFill="1" applyBorder="1" applyAlignment="1" applyProtection="1">
      <alignment horizontal="center" vertical="center" wrapText="1"/>
      <protection locked="0"/>
    </xf>
    <xf numFmtId="0" fontId="0" fillId="10" borderId="0" xfId="0" applyFill="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167" fontId="15" fillId="10" borderId="9" xfId="0" applyNumberFormat="1" applyFont="1" applyFill="1" applyBorder="1" applyAlignment="1" applyProtection="1">
      <alignment horizontal="left" vertical="center" wrapText="1"/>
      <protection locked="0"/>
    </xf>
    <xf numFmtId="167" fontId="15" fillId="10" borderId="14" xfId="0" applyNumberFormat="1" applyFont="1" applyFill="1" applyBorder="1" applyAlignment="1" applyProtection="1">
      <alignment horizontal="left" vertical="center" wrapText="1"/>
      <protection locked="0"/>
    </xf>
    <xf numFmtId="0" fontId="0" fillId="10" borderId="18" xfId="0" applyFill="1" applyBorder="1" applyAlignment="1" applyProtection="1">
      <alignment horizontal="center" vertical="center"/>
      <protection locked="0"/>
    </xf>
    <xf numFmtId="0" fontId="0" fillId="10" borderId="1" xfId="0" applyFill="1" applyBorder="1" applyAlignment="1" applyProtection="1">
      <alignment horizontal="center" vertical="center"/>
      <protection locked="0"/>
    </xf>
    <xf numFmtId="0" fontId="0" fillId="10" borderId="13" xfId="0" applyFill="1" applyBorder="1" applyAlignment="1" applyProtection="1">
      <alignment horizontal="center" vertical="center"/>
      <protection locked="0"/>
    </xf>
    <xf numFmtId="0" fontId="15" fillId="10" borderId="26" xfId="0" applyFont="1" applyFill="1" applyBorder="1" applyAlignment="1" applyProtection="1">
      <alignment horizontal="center" vertical="center" wrapText="1"/>
      <protection locked="0"/>
    </xf>
    <xf numFmtId="0" fontId="15" fillId="10" borderId="11" xfId="0" applyFont="1" applyFill="1" applyBorder="1" applyAlignment="1" applyProtection="1">
      <alignment horizontal="center" vertical="center" wrapText="1"/>
      <protection locked="0"/>
    </xf>
    <xf numFmtId="0" fontId="15" fillId="10" borderId="27" xfId="0" applyFont="1"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167" fontId="15" fillId="10" borderId="6" xfId="0" applyNumberFormat="1" applyFont="1" applyFill="1" applyBorder="1" applyAlignment="1" applyProtection="1">
      <alignment horizontal="center" vertical="center"/>
      <protection locked="0"/>
    </xf>
    <xf numFmtId="167" fontId="15" fillId="10" borderId="0" xfId="0" applyNumberFormat="1" applyFont="1" applyFill="1" applyAlignment="1" applyProtection="1">
      <alignment horizontal="center" vertical="center"/>
      <protection locked="0"/>
    </xf>
    <xf numFmtId="167" fontId="15" fillId="10" borderId="12" xfId="0" applyNumberFormat="1" applyFont="1" applyFill="1" applyBorder="1" applyAlignment="1" applyProtection="1">
      <alignment horizontal="center" vertical="center"/>
      <protection locked="0"/>
    </xf>
    <xf numFmtId="0" fontId="0" fillId="10" borderId="26"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0" fillId="10" borderId="27" xfId="0" applyFill="1" applyBorder="1" applyAlignment="1" applyProtection="1">
      <alignment horizontal="center" vertical="center"/>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workbookViewId="0"/>
  </sheetViews>
  <sheetFormatPr defaultColWidth="0" defaultRowHeight="14.25" zeroHeight="1" x14ac:dyDescent="0.2"/>
  <cols>
    <col min="1" max="1" width="219.28515625" style="39" customWidth="1"/>
    <col min="2" max="2" width="33.28515625" style="38" customWidth="1"/>
    <col min="3" max="16384" width="8.7109375" hidden="1"/>
  </cols>
  <sheetData>
    <row r="1" spans="1:2" ht="23.25" customHeight="1" x14ac:dyDescent="0.2">
      <c r="A1" s="37" t="s">
        <v>0</v>
      </c>
    </row>
    <row r="2" spans="1:2" s="128" customFormat="1" ht="23.25" customHeight="1" x14ac:dyDescent="0.2">
      <c r="A2" s="130" t="s">
        <v>1</v>
      </c>
      <c r="B2" s="127"/>
    </row>
    <row r="3" spans="1:2" ht="33" customHeight="1" x14ac:dyDescent="0.2">
      <c r="A3" s="129" t="s">
        <v>2</v>
      </c>
    </row>
    <row r="4" spans="1:2" ht="23.25" customHeight="1" x14ac:dyDescent="0.2">
      <c r="A4" s="125" t="s">
        <v>3</v>
      </c>
    </row>
    <row r="5" spans="1:2" ht="23.25" customHeight="1" x14ac:dyDescent="0.2">
      <c r="A5" s="40" t="s">
        <v>4</v>
      </c>
    </row>
    <row r="6" spans="1:2" ht="17.25" customHeight="1" x14ac:dyDescent="0.2">
      <c r="A6" s="41" t="s">
        <v>5</v>
      </c>
    </row>
    <row r="7" spans="1:2" ht="17.25" customHeight="1" x14ac:dyDescent="0.2">
      <c r="A7" s="41" t="s">
        <v>6</v>
      </c>
    </row>
    <row r="8" spans="1:2" ht="23.25" customHeight="1" x14ac:dyDescent="0.2">
      <c r="A8" s="40" t="s">
        <v>7</v>
      </c>
      <c r="B8" s="66" t="s">
        <v>8</v>
      </c>
    </row>
    <row r="9" spans="1:2" ht="17.25" customHeight="1" x14ac:dyDescent="0.2">
      <c r="A9" s="42" t="s">
        <v>9</v>
      </c>
    </row>
    <row r="10" spans="1:2" ht="17.25" customHeight="1" x14ac:dyDescent="0.2">
      <c r="A10" s="41" t="s">
        <v>10</v>
      </c>
    </row>
    <row r="11" spans="1:2" ht="17.25" customHeight="1" x14ac:dyDescent="0.2">
      <c r="A11" s="41" t="s">
        <v>11</v>
      </c>
    </row>
    <row r="12" spans="1:2" ht="17.25" customHeight="1" x14ac:dyDescent="0.2">
      <c r="A12" s="43" t="s">
        <v>12</v>
      </c>
    </row>
    <row r="13" spans="1:2" ht="17.25" customHeight="1" x14ac:dyDescent="0.2">
      <c r="A13" s="41" t="s">
        <v>13</v>
      </c>
    </row>
    <row r="14" spans="1:2" ht="23.25" customHeight="1" x14ac:dyDescent="0.2">
      <c r="A14" s="40" t="s">
        <v>14</v>
      </c>
    </row>
    <row r="15" spans="1:2" ht="17.25" customHeight="1" x14ac:dyDescent="0.2">
      <c r="A15" s="43" t="s">
        <v>15</v>
      </c>
    </row>
    <row r="16" spans="1:2" ht="17.25" customHeight="1" x14ac:dyDescent="0.2">
      <c r="A16" s="43" t="s">
        <v>16</v>
      </c>
    </row>
    <row r="17" spans="1:1" ht="17.25" customHeight="1" x14ac:dyDescent="0.2">
      <c r="A17" s="62" t="s">
        <v>17</v>
      </c>
    </row>
    <row r="18" spans="1:1" ht="23.25" customHeight="1" x14ac:dyDescent="0.2">
      <c r="A18" s="40" t="s">
        <v>18</v>
      </c>
    </row>
    <row r="19" spans="1:1" ht="17.25" customHeight="1" x14ac:dyDescent="0.2">
      <c r="A19" s="44" t="s">
        <v>19</v>
      </c>
    </row>
    <row r="20" spans="1:1" ht="23.25" customHeight="1" x14ac:dyDescent="0.2">
      <c r="A20" s="40" t="s">
        <v>20</v>
      </c>
    </row>
    <row r="21" spans="1:1" ht="17.25" customHeight="1" x14ac:dyDescent="0.2">
      <c r="A21" s="45" t="s">
        <v>21</v>
      </c>
    </row>
    <row r="22" spans="1:1" ht="32.25" customHeight="1" x14ac:dyDescent="0.2">
      <c r="A22" s="43" t="s">
        <v>22</v>
      </c>
    </row>
    <row r="23" spans="1:1" ht="17.25" customHeight="1" x14ac:dyDescent="0.2">
      <c r="A23" s="45" t="s">
        <v>23</v>
      </c>
    </row>
    <row r="24" spans="1:1" ht="32.25" customHeight="1" x14ac:dyDescent="0.2">
      <c r="A24" s="43" t="s">
        <v>24</v>
      </c>
    </row>
    <row r="25" spans="1:1" ht="17.25" customHeight="1" x14ac:dyDescent="0.2">
      <c r="A25" s="45" t="s">
        <v>25</v>
      </c>
    </row>
    <row r="26" spans="1:1" ht="17.25" customHeight="1" x14ac:dyDescent="0.2">
      <c r="A26" s="43" t="s">
        <v>26</v>
      </c>
    </row>
    <row r="27" spans="1:1" ht="17.25" customHeight="1" x14ac:dyDescent="0.2">
      <c r="A27" s="45" t="s">
        <v>27</v>
      </c>
    </row>
    <row r="28" spans="1:1" ht="32.25" customHeight="1" x14ac:dyDescent="0.2">
      <c r="A28" s="43" t="s">
        <v>28</v>
      </c>
    </row>
    <row r="29" spans="1:1" ht="32.25" customHeight="1" x14ac:dyDescent="0.2">
      <c r="A29" s="42" t="s">
        <v>29</v>
      </c>
    </row>
    <row r="30" spans="1:1" ht="17.25" customHeight="1" x14ac:dyDescent="0.2">
      <c r="A30" s="45" t="s">
        <v>30</v>
      </c>
    </row>
    <row r="31" spans="1:1" ht="32.25" customHeight="1" x14ac:dyDescent="0.2">
      <c r="A31" s="43" t="s">
        <v>31</v>
      </c>
    </row>
    <row r="32" spans="1:1" ht="32.25" customHeight="1" x14ac:dyDescent="0.2">
      <c r="A32" s="43" t="s">
        <v>32</v>
      </c>
    </row>
    <row r="33" spans="1:1" ht="32.25" customHeight="1" x14ac:dyDescent="0.2">
      <c r="A33" s="43" t="s">
        <v>33</v>
      </c>
    </row>
    <row r="34" spans="1:1" ht="22.5" customHeight="1" x14ac:dyDescent="0.2">
      <c r="A34" s="40" t="s">
        <v>34</v>
      </c>
    </row>
    <row r="35" spans="1:1" ht="17.25" customHeight="1" x14ac:dyDescent="0.2">
      <c r="A35" s="46" t="s">
        <v>35</v>
      </c>
    </row>
    <row r="36" spans="1:1" ht="17.25" customHeight="1" x14ac:dyDescent="0.2">
      <c r="A36" s="46" t="s">
        <v>36</v>
      </c>
    </row>
    <row r="37" spans="1:1" ht="17.25" customHeight="1" x14ac:dyDescent="0.2">
      <c r="A37" s="44" t="s">
        <v>37</v>
      </c>
    </row>
    <row r="38" spans="1:1" ht="32.25" customHeight="1" x14ac:dyDescent="0.2">
      <c r="A38" s="44" t="s">
        <v>38</v>
      </c>
    </row>
    <row r="39" spans="1:1" ht="32.25" customHeight="1" x14ac:dyDescent="0.2">
      <c r="A39" s="44" t="s">
        <v>39</v>
      </c>
    </row>
    <row r="40" spans="1:1" ht="17.25" customHeight="1" x14ac:dyDescent="0.2">
      <c r="A40" s="47" t="s">
        <v>40</v>
      </c>
    </row>
    <row r="41" spans="1:1" ht="32.25" customHeight="1" x14ac:dyDescent="0.2">
      <c r="A41" s="43" t="s">
        <v>41</v>
      </c>
    </row>
    <row r="42" spans="1:1" ht="32.25" customHeight="1" x14ac:dyDescent="0.2">
      <c r="A42" s="43" t="s">
        <v>42</v>
      </c>
    </row>
    <row r="43" spans="1:1" ht="32.25" customHeight="1" x14ac:dyDescent="0.2">
      <c r="A43" s="44" t="s">
        <v>43</v>
      </c>
    </row>
    <row r="44" spans="1:1" ht="17.25" customHeight="1" x14ac:dyDescent="0.2">
      <c r="A44" s="44" t="s">
        <v>44</v>
      </c>
    </row>
    <row r="45" spans="1:1" x14ac:dyDescent="0.2">
      <c r="A45" s="44" t="s">
        <v>45</v>
      </c>
    </row>
    <row r="46" spans="1:1" ht="22.5" customHeight="1" x14ac:dyDescent="0.2">
      <c r="A46" s="40" t="s">
        <v>46</v>
      </c>
    </row>
    <row r="47" spans="1:1" ht="17.25" customHeight="1" x14ac:dyDescent="0.2">
      <c r="A47" s="48" t="s">
        <v>47</v>
      </c>
    </row>
    <row r="48" spans="1:1" ht="17.25" customHeight="1" x14ac:dyDescent="0.2">
      <c r="A48" s="62" t="s">
        <v>48</v>
      </c>
    </row>
    <row r="49" spans="1:1" ht="17.25" customHeight="1" x14ac:dyDescent="0.2">
      <c r="A49" s="126"/>
    </row>
    <row r="50" spans="1:1" x14ac:dyDescent="0.2"/>
    <row r="52" spans="1:1" hidden="1" x14ac:dyDescent="0.2">
      <c r="A52" s="49"/>
    </row>
    <row r="53" spans="1:1" x14ac:dyDescent="0.2"/>
    <row r="54" spans="1:1" x14ac:dyDescent="0.2"/>
    <row r="55" spans="1:1" x14ac:dyDescent="0.2"/>
    <row r="56" spans="1:1" x14ac:dyDescent="0.2"/>
    <row r="57" spans="1:1" x14ac:dyDescent="0.2"/>
    <row r="58" spans="1:1" x14ac:dyDescent="0.2"/>
    <row r="59" spans="1:1" x14ac:dyDescent="0.2"/>
    <row r="60" spans="1:1" x14ac:dyDescent="0.2"/>
    <row r="61" spans="1:1" x14ac:dyDescent="0.2"/>
    <row r="62" spans="1:1" x14ac:dyDescent="0.2"/>
    <row r="63" spans="1:1" x14ac:dyDescent="0.2"/>
    <row r="64" spans="1:1" x14ac:dyDescent="0.2"/>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workbookViewId="0">
      <selection activeCell="B6" sqref="B6:F6"/>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92" t="s">
        <v>49</v>
      </c>
      <c r="B1" s="192"/>
      <c r="C1" s="192"/>
      <c r="D1" s="192"/>
      <c r="E1" s="192"/>
      <c r="F1" s="192"/>
      <c r="G1" s="16"/>
      <c r="H1" s="16"/>
      <c r="I1" s="16"/>
      <c r="J1" s="16"/>
      <c r="K1" s="16"/>
    </row>
    <row r="2" spans="1:11" ht="21" customHeight="1" x14ac:dyDescent="0.2">
      <c r="A2" s="2" t="s">
        <v>50</v>
      </c>
      <c r="B2" s="193" t="s">
        <v>162</v>
      </c>
      <c r="C2" s="193"/>
      <c r="D2" s="193"/>
      <c r="E2" s="193"/>
      <c r="F2" s="193"/>
      <c r="G2" s="16"/>
      <c r="H2" s="16"/>
      <c r="I2" s="16"/>
      <c r="J2" s="16"/>
      <c r="K2" s="16"/>
    </row>
    <row r="3" spans="1:11" ht="15.75" x14ac:dyDescent="0.2">
      <c r="A3" s="2" t="s">
        <v>51</v>
      </c>
      <c r="B3" s="193" t="s">
        <v>163</v>
      </c>
      <c r="C3" s="193"/>
      <c r="D3" s="193"/>
      <c r="E3" s="193"/>
      <c r="F3" s="193"/>
      <c r="G3" s="16"/>
      <c r="H3" s="16"/>
      <c r="I3" s="16"/>
      <c r="J3" s="16"/>
      <c r="K3" s="16"/>
    </row>
    <row r="4" spans="1:11" ht="21" customHeight="1" x14ac:dyDescent="0.2">
      <c r="A4" s="2" t="s">
        <v>52</v>
      </c>
      <c r="B4" s="194">
        <v>45474</v>
      </c>
      <c r="C4" s="194"/>
      <c r="D4" s="194"/>
      <c r="E4" s="194"/>
      <c r="F4" s="194"/>
      <c r="G4" s="16"/>
      <c r="H4" s="16"/>
      <c r="I4" s="16"/>
      <c r="J4" s="16"/>
      <c r="K4" s="16"/>
    </row>
    <row r="5" spans="1:11" ht="21" customHeight="1" x14ac:dyDescent="0.2">
      <c r="A5" s="2" t="s">
        <v>53</v>
      </c>
      <c r="B5" s="194">
        <v>45838</v>
      </c>
      <c r="C5" s="194"/>
      <c r="D5" s="194"/>
      <c r="E5" s="194"/>
      <c r="F5" s="194"/>
      <c r="G5" s="16"/>
      <c r="H5" s="16"/>
      <c r="I5" s="16"/>
      <c r="J5" s="16"/>
      <c r="K5" s="16"/>
    </row>
    <row r="6" spans="1:11" ht="21" customHeight="1" x14ac:dyDescent="0.2">
      <c r="A6" s="2" t="s">
        <v>54</v>
      </c>
      <c r="B6" s="191" t="str">
        <f>IF(AND(Travel!B7&lt;&gt;A30,Hospitality!B7&lt;&gt;A30,'All other expenses'!B7&lt;&gt;A30,'Gifts and benefits'!B7&lt;&gt;A30),A31,IF(AND(Travel!B7=A30,Hospitality!B7=A30,'All other expenses'!B7=A30,'Gifts and benefits'!B7=A30),A33,A32))</f>
        <v>Data and totals checked on all sheets</v>
      </c>
      <c r="C6" s="191"/>
      <c r="D6" s="191"/>
      <c r="E6" s="191"/>
      <c r="F6" s="191"/>
      <c r="G6" s="22"/>
      <c r="H6" s="16"/>
      <c r="I6" s="16"/>
      <c r="J6" s="16"/>
      <c r="K6" s="16"/>
    </row>
    <row r="7" spans="1:11" ht="31.5" x14ac:dyDescent="0.2">
      <c r="A7" s="2" t="s">
        <v>55</v>
      </c>
      <c r="B7" s="190" t="s">
        <v>83</v>
      </c>
      <c r="C7" s="190"/>
      <c r="D7" s="190"/>
      <c r="E7" s="190"/>
      <c r="F7" s="190"/>
      <c r="G7" s="22"/>
      <c r="H7" s="16"/>
      <c r="I7" s="16"/>
      <c r="J7" s="16"/>
      <c r="K7" s="16"/>
    </row>
    <row r="8" spans="1:11" ht="25.5" customHeight="1" x14ac:dyDescent="0.2">
      <c r="A8" s="2" t="s">
        <v>57</v>
      </c>
      <c r="B8" s="190" t="s">
        <v>164</v>
      </c>
      <c r="C8" s="190"/>
      <c r="D8" s="190"/>
      <c r="E8" s="190"/>
      <c r="F8" s="190"/>
      <c r="G8" s="22"/>
      <c r="H8" s="16"/>
      <c r="I8" s="16"/>
      <c r="J8" s="16"/>
      <c r="K8" s="16"/>
    </row>
    <row r="9" spans="1:11" ht="66.75" customHeight="1" x14ac:dyDescent="0.2">
      <c r="A9" s="189" t="s">
        <v>59</v>
      </c>
      <c r="B9" s="189"/>
      <c r="C9" s="189"/>
      <c r="D9" s="189"/>
      <c r="E9" s="189"/>
      <c r="F9" s="189"/>
      <c r="G9" s="22"/>
      <c r="H9" s="16"/>
      <c r="I9" s="16"/>
      <c r="J9" s="16"/>
      <c r="K9" s="16"/>
    </row>
    <row r="10" spans="1:11" s="90" customFormat="1" ht="36" customHeight="1" x14ac:dyDescent="0.2">
      <c r="A10" s="84" t="s">
        <v>60</v>
      </c>
      <c r="B10" s="85" t="s">
        <v>61</v>
      </c>
      <c r="C10" s="85" t="s">
        <v>62</v>
      </c>
      <c r="D10" s="86"/>
      <c r="E10" s="87" t="s">
        <v>30</v>
      </c>
      <c r="F10" s="88" t="s">
        <v>63</v>
      </c>
      <c r="G10" s="89"/>
      <c r="H10" s="89"/>
      <c r="I10" s="89"/>
      <c r="J10" s="89"/>
      <c r="K10" s="89"/>
    </row>
    <row r="11" spans="1:11" ht="27.75" customHeight="1" x14ac:dyDescent="0.2">
      <c r="A11" s="7" t="s">
        <v>64</v>
      </c>
      <c r="B11" s="56">
        <f>B15+B16+B17</f>
        <v>3571.39</v>
      </c>
      <c r="C11" s="63" t="str">
        <f>IF(Travel!B6="",A34,Travel!B6)</f>
        <v>Figures include GST (where applicable)</v>
      </c>
      <c r="D11" s="5"/>
      <c r="E11" s="7" t="s">
        <v>65</v>
      </c>
      <c r="F11" s="31">
        <f>'Gifts and benefits'!C19</f>
        <v>2</v>
      </c>
      <c r="G11" s="28"/>
      <c r="H11" s="28"/>
      <c r="I11" s="28"/>
      <c r="J11" s="28"/>
      <c r="K11" s="28"/>
    </row>
    <row r="12" spans="1:11" ht="27.75" customHeight="1" x14ac:dyDescent="0.2">
      <c r="A12" s="7" t="s">
        <v>25</v>
      </c>
      <c r="B12" s="56">
        <f>Hospitality!B28</f>
        <v>591.15</v>
      </c>
      <c r="C12" s="63" t="str">
        <f>IF(Hospitality!B6="",A34,Hospitality!B6)</f>
        <v>Figures include GST (where applicable)</v>
      </c>
      <c r="D12" s="5"/>
      <c r="E12" s="7" t="s">
        <v>66</v>
      </c>
      <c r="F12" s="31">
        <f>'Gifts and benefits'!C20</f>
        <v>2</v>
      </c>
      <c r="G12" s="28"/>
      <c r="H12" s="28"/>
      <c r="I12" s="28"/>
      <c r="J12" s="28"/>
      <c r="K12" s="28"/>
    </row>
    <row r="13" spans="1:11" ht="27.75" customHeight="1" x14ac:dyDescent="0.2">
      <c r="A13" s="7" t="s">
        <v>67</v>
      </c>
      <c r="B13" s="56">
        <f>'All other expenses'!B23</f>
        <v>4450.95</v>
      </c>
      <c r="C13" s="63" t="str">
        <f>IF('All other expenses'!B6="",A34,'All other expenses'!B6)</f>
        <v>Figures exclude GST</v>
      </c>
      <c r="D13" s="5"/>
      <c r="E13" s="7" t="s">
        <v>68</v>
      </c>
      <c r="F13" s="31">
        <f>'Gifts and benefits'!C21</f>
        <v>0</v>
      </c>
      <c r="G13" s="16"/>
      <c r="H13" s="16"/>
      <c r="I13" s="16"/>
      <c r="J13" s="16"/>
      <c r="K13" s="16"/>
    </row>
    <row r="14" spans="1:11" ht="12.75" customHeight="1" x14ac:dyDescent="0.2">
      <c r="A14" s="6"/>
      <c r="B14" s="57"/>
      <c r="C14" s="64"/>
      <c r="D14" s="32"/>
      <c r="E14" s="5"/>
      <c r="F14" s="33"/>
      <c r="G14" s="16"/>
      <c r="H14" s="16"/>
      <c r="I14" s="16"/>
      <c r="J14" s="16"/>
      <c r="K14" s="16"/>
    </row>
    <row r="15" spans="1:11" ht="27.75" customHeight="1" x14ac:dyDescent="0.2">
      <c r="A15" s="8" t="s">
        <v>69</v>
      </c>
      <c r="B15" s="58">
        <f>Travel!B22</f>
        <v>0</v>
      </c>
      <c r="C15" s="65" t="str">
        <f>C11</f>
        <v>Figures include GST (where applicable)</v>
      </c>
      <c r="D15" s="5"/>
      <c r="E15" s="5"/>
      <c r="F15" s="33"/>
      <c r="G15" s="16"/>
      <c r="H15" s="16"/>
      <c r="I15" s="16"/>
      <c r="J15" s="16"/>
      <c r="K15" s="16"/>
    </row>
    <row r="16" spans="1:11" ht="27.75" customHeight="1" x14ac:dyDescent="0.2">
      <c r="A16" s="8" t="s">
        <v>70</v>
      </c>
      <c r="B16" s="58">
        <f>Travel!B71</f>
        <v>3458.85</v>
      </c>
      <c r="C16" s="65" t="str">
        <f>C11</f>
        <v>Figures include GST (where applicable)</v>
      </c>
      <c r="D16" s="34"/>
      <c r="E16" s="5"/>
      <c r="F16" s="35"/>
      <c r="G16" s="16"/>
      <c r="H16" s="16"/>
      <c r="I16" s="16"/>
      <c r="J16" s="16"/>
      <c r="K16" s="16"/>
    </row>
    <row r="17" spans="1:11" ht="27.75" customHeight="1" x14ac:dyDescent="0.2">
      <c r="A17" s="8" t="s">
        <v>71</v>
      </c>
      <c r="B17" s="58">
        <f>Travel!B81</f>
        <v>112.53999999999999</v>
      </c>
      <c r="C17" s="65" t="str">
        <f>C11</f>
        <v>Figures include GST (where applicable)</v>
      </c>
      <c r="D17" s="5"/>
      <c r="E17" s="5"/>
      <c r="F17" s="35"/>
      <c r="G17" s="16"/>
      <c r="H17" s="16"/>
      <c r="I17" s="16"/>
      <c r="J17" s="16"/>
      <c r="K17" s="16"/>
    </row>
    <row r="18" spans="1:11" ht="27.75" customHeight="1" x14ac:dyDescent="0.2">
      <c r="A18" s="16"/>
      <c r="B18" s="18"/>
      <c r="C18" s="16"/>
      <c r="D18" s="4"/>
      <c r="E18" s="4"/>
      <c r="F18" s="27"/>
      <c r="G18" s="16"/>
      <c r="H18" s="16"/>
      <c r="I18" s="16"/>
      <c r="J18" s="16"/>
      <c r="K18" s="16"/>
    </row>
    <row r="19" spans="1:11" x14ac:dyDescent="0.2">
      <c r="A19" s="17"/>
      <c r="B19" s="18"/>
      <c r="C19" s="16"/>
      <c r="D19" s="16"/>
      <c r="E19" s="16"/>
      <c r="F19" s="16"/>
      <c r="G19" s="16"/>
      <c r="H19" s="16"/>
      <c r="I19" s="16"/>
      <c r="J19" s="16"/>
      <c r="K19" s="16"/>
    </row>
    <row r="20" spans="1:11" x14ac:dyDescent="0.2">
      <c r="A20" s="19"/>
      <c r="D20" s="16"/>
      <c r="E20" s="16"/>
      <c r="F20" s="16"/>
      <c r="G20" s="16"/>
      <c r="H20" s="16"/>
      <c r="I20" s="16"/>
      <c r="J20" s="16"/>
      <c r="K20" s="16"/>
    </row>
    <row r="21" spans="1:11" ht="12.6" customHeight="1" x14ac:dyDescent="0.2">
      <c r="A21" s="19"/>
      <c r="D21" s="16"/>
      <c r="E21" s="16"/>
      <c r="F21" s="16"/>
      <c r="G21" s="16"/>
      <c r="H21" s="16"/>
      <c r="I21" s="16"/>
      <c r="J21" s="16"/>
      <c r="K21" s="16"/>
    </row>
    <row r="22" spans="1:11" ht="12.6" customHeight="1" x14ac:dyDescent="0.2">
      <c r="A22" s="19"/>
      <c r="D22" s="16"/>
      <c r="E22" s="16"/>
      <c r="F22" s="16"/>
      <c r="G22" s="16"/>
      <c r="H22" s="16"/>
      <c r="I22" s="16"/>
      <c r="J22" s="16"/>
      <c r="K22" s="16"/>
    </row>
    <row r="23" spans="1:11" ht="12.6" customHeight="1" x14ac:dyDescent="0.2">
      <c r="A23" s="19"/>
      <c r="D23" s="16"/>
      <c r="E23" s="16"/>
      <c r="F23" s="16"/>
      <c r="G23" s="16"/>
      <c r="H23" s="16"/>
      <c r="I23" s="16"/>
      <c r="J23" s="16"/>
      <c r="K23" s="16"/>
    </row>
    <row r="24" spans="1:11" x14ac:dyDescent="0.2">
      <c r="A24" s="25"/>
      <c r="B24" s="16"/>
      <c r="C24" s="16"/>
      <c r="D24" s="16"/>
      <c r="E24" s="16"/>
      <c r="F24" s="16"/>
      <c r="G24" s="16"/>
      <c r="H24" s="16"/>
      <c r="I24" s="16"/>
      <c r="J24" s="16"/>
      <c r="K24" s="16"/>
    </row>
    <row r="25" spans="1:11" hidden="1" x14ac:dyDescent="0.2">
      <c r="A25" s="11" t="s">
        <v>72</v>
      </c>
      <c r="B25" s="12"/>
      <c r="C25" s="12"/>
      <c r="D25" s="12"/>
      <c r="E25" s="12"/>
      <c r="F25" s="12"/>
      <c r="G25" s="16"/>
      <c r="H25" s="16"/>
      <c r="I25" s="16"/>
      <c r="J25" s="16"/>
      <c r="K25" s="16"/>
    </row>
    <row r="26" spans="1:11" ht="12.75" hidden="1" customHeight="1" x14ac:dyDescent="0.2">
      <c r="A26" s="10" t="s">
        <v>73</v>
      </c>
      <c r="B26" s="3"/>
      <c r="C26" s="3"/>
      <c r="D26" s="10"/>
      <c r="E26" s="10"/>
      <c r="F26" s="10"/>
      <c r="G26" s="16"/>
      <c r="H26" s="16"/>
      <c r="I26" s="16"/>
      <c r="J26" s="16"/>
      <c r="K26" s="16"/>
    </row>
    <row r="27" spans="1:11" hidden="1" x14ac:dyDescent="0.2">
      <c r="A27" s="9" t="s">
        <v>74</v>
      </c>
      <c r="B27" s="9"/>
      <c r="C27" s="9"/>
      <c r="D27" s="9"/>
      <c r="E27" s="9"/>
      <c r="F27" s="9"/>
      <c r="G27" s="16"/>
      <c r="H27" s="16"/>
      <c r="I27" s="16"/>
      <c r="J27" s="16"/>
      <c r="K27" s="16"/>
    </row>
    <row r="28" spans="1:11" hidden="1" x14ac:dyDescent="0.2">
      <c r="A28" s="9" t="s">
        <v>75</v>
      </c>
      <c r="B28" s="9"/>
      <c r="C28" s="9"/>
      <c r="D28" s="9"/>
      <c r="E28" s="9"/>
      <c r="F28" s="9"/>
      <c r="G28" s="16"/>
      <c r="H28" s="16"/>
      <c r="I28" s="16"/>
      <c r="J28" s="16"/>
      <c r="K28" s="16"/>
    </row>
    <row r="29" spans="1:11" hidden="1" x14ac:dyDescent="0.2">
      <c r="A29" s="10" t="s">
        <v>76</v>
      </c>
      <c r="B29" s="10"/>
      <c r="C29" s="10"/>
      <c r="D29" s="10"/>
      <c r="E29" s="10"/>
      <c r="F29" s="10"/>
      <c r="G29" s="16"/>
      <c r="H29" s="16"/>
      <c r="I29" s="16"/>
      <c r="J29" s="16"/>
      <c r="K29" s="16"/>
    </row>
    <row r="30" spans="1:11" hidden="1" x14ac:dyDescent="0.2">
      <c r="A30" s="10" t="s">
        <v>77</v>
      </c>
      <c r="B30" s="10"/>
      <c r="C30" s="10"/>
      <c r="D30" s="10"/>
      <c r="E30" s="10"/>
      <c r="F30" s="10"/>
      <c r="G30" s="16"/>
      <c r="H30" s="16"/>
      <c r="I30" s="16"/>
      <c r="J30" s="16"/>
      <c r="K30" s="16"/>
    </row>
    <row r="31" spans="1:11" hidden="1" x14ac:dyDescent="0.2">
      <c r="A31" s="9" t="s">
        <v>78</v>
      </c>
      <c r="B31" s="9"/>
      <c r="C31" s="9"/>
      <c r="D31" s="9"/>
      <c r="E31" s="9"/>
      <c r="F31" s="9"/>
      <c r="G31" s="16"/>
      <c r="H31" s="16"/>
      <c r="I31" s="16"/>
      <c r="J31" s="16"/>
      <c r="K31" s="16"/>
    </row>
    <row r="32" spans="1:11" hidden="1" x14ac:dyDescent="0.2">
      <c r="A32" s="9" t="s">
        <v>79</v>
      </c>
      <c r="B32" s="9"/>
      <c r="C32" s="9"/>
      <c r="D32" s="9"/>
      <c r="E32" s="9"/>
      <c r="F32" s="9"/>
      <c r="G32" s="16"/>
      <c r="H32" s="16"/>
      <c r="I32" s="16"/>
      <c r="J32" s="16"/>
      <c r="K32" s="16"/>
    </row>
    <row r="33" spans="1:11" hidden="1" x14ac:dyDescent="0.2">
      <c r="A33" s="9" t="s">
        <v>80</v>
      </c>
      <c r="B33" s="9"/>
      <c r="C33" s="9"/>
      <c r="D33" s="9"/>
      <c r="E33" s="9"/>
      <c r="F33" s="9"/>
      <c r="G33" s="16"/>
      <c r="H33" s="16"/>
      <c r="I33" s="16"/>
      <c r="J33" s="16"/>
      <c r="K33" s="16"/>
    </row>
    <row r="34" spans="1:11" hidden="1" x14ac:dyDescent="0.2">
      <c r="A34" s="10" t="s">
        <v>81</v>
      </c>
      <c r="B34" s="10"/>
      <c r="C34" s="10"/>
      <c r="D34" s="10"/>
      <c r="E34" s="10"/>
      <c r="F34" s="10"/>
      <c r="G34" s="16"/>
      <c r="H34" s="16"/>
      <c r="I34" s="16"/>
      <c r="J34" s="16"/>
      <c r="K34" s="16"/>
    </row>
    <row r="35" spans="1:11" hidden="1" x14ac:dyDescent="0.2">
      <c r="A35" s="10" t="s">
        <v>82</v>
      </c>
      <c r="B35" s="10"/>
      <c r="C35" s="10"/>
      <c r="D35" s="10"/>
      <c r="E35" s="10"/>
      <c r="F35" s="10"/>
      <c r="G35" s="16"/>
      <c r="H35" s="16"/>
      <c r="I35" s="16"/>
      <c r="J35" s="16"/>
      <c r="K35" s="16"/>
    </row>
    <row r="36" spans="1:11" hidden="1" x14ac:dyDescent="0.2">
      <c r="A36" s="9" t="s">
        <v>56</v>
      </c>
      <c r="B36" s="60"/>
      <c r="C36" s="60"/>
      <c r="D36" s="60"/>
      <c r="E36" s="60"/>
      <c r="F36" s="60"/>
      <c r="G36" s="16"/>
      <c r="H36" s="16"/>
      <c r="I36" s="16"/>
      <c r="J36" s="16"/>
      <c r="K36" s="16"/>
    </row>
    <row r="37" spans="1:11" hidden="1" x14ac:dyDescent="0.2">
      <c r="A37" s="9" t="s">
        <v>83</v>
      </c>
      <c r="B37" s="60"/>
      <c r="C37" s="60"/>
      <c r="D37" s="60"/>
      <c r="E37" s="60"/>
      <c r="F37" s="60"/>
      <c r="G37" s="16"/>
      <c r="H37" s="16"/>
      <c r="I37" s="16"/>
      <c r="J37" s="16"/>
      <c r="K37" s="16"/>
    </row>
    <row r="38" spans="1:11" hidden="1" x14ac:dyDescent="0.2">
      <c r="A38" s="9" t="s">
        <v>58</v>
      </c>
      <c r="B38" s="60"/>
      <c r="C38" s="60"/>
      <c r="D38" s="60"/>
      <c r="E38" s="60"/>
      <c r="F38" s="60"/>
      <c r="G38" s="16"/>
      <c r="H38" s="16"/>
      <c r="I38" s="16"/>
      <c r="J38" s="16"/>
      <c r="K38" s="16"/>
    </row>
    <row r="39" spans="1:11" hidden="1" x14ac:dyDescent="0.2">
      <c r="A39" s="10" t="s">
        <v>84</v>
      </c>
      <c r="B39" s="3"/>
      <c r="C39" s="3"/>
      <c r="D39" s="3"/>
      <c r="E39" s="3"/>
      <c r="F39" s="3"/>
      <c r="G39" s="16"/>
      <c r="H39" s="16"/>
      <c r="I39" s="16"/>
      <c r="J39" s="16"/>
      <c r="K39" s="16"/>
    </row>
    <row r="40" spans="1:11" hidden="1" x14ac:dyDescent="0.2">
      <c r="A40" s="3" t="s">
        <v>85</v>
      </c>
      <c r="B40" s="3"/>
      <c r="C40" s="3"/>
      <c r="D40" s="3"/>
      <c r="E40" s="3"/>
      <c r="F40" s="3"/>
      <c r="G40" s="16"/>
      <c r="H40" s="16"/>
      <c r="I40" s="16"/>
      <c r="J40" s="16"/>
      <c r="K40" s="16"/>
    </row>
    <row r="41" spans="1:11" hidden="1" x14ac:dyDescent="0.2">
      <c r="A41" s="3" t="s">
        <v>86</v>
      </c>
      <c r="B41" s="3"/>
      <c r="C41" s="3"/>
      <c r="D41" s="3"/>
      <c r="E41" s="3"/>
      <c r="F41" s="3"/>
      <c r="G41" s="16"/>
      <c r="H41" s="16"/>
      <c r="I41" s="16"/>
      <c r="J41" s="16"/>
      <c r="K41" s="16"/>
    </row>
    <row r="42" spans="1:11" hidden="1" x14ac:dyDescent="0.2">
      <c r="A42" s="3" t="s">
        <v>87</v>
      </c>
      <c r="B42" s="3"/>
      <c r="C42" s="3"/>
      <c r="D42" s="3"/>
      <c r="E42" s="3"/>
      <c r="F42" s="3"/>
      <c r="G42" s="16"/>
      <c r="H42" s="16"/>
      <c r="I42" s="16"/>
      <c r="J42" s="16"/>
      <c r="K42" s="16"/>
    </row>
    <row r="43" spans="1:11" hidden="1" x14ac:dyDescent="0.2">
      <c r="A43" s="3" t="s">
        <v>88</v>
      </c>
      <c r="B43" s="3"/>
      <c r="C43" s="3"/>
      <c r="D43" s="3"/>
      <c r="E43" s="3"/>
      <c r="F43" s="3"/>
      <c r="G43" s="16"/>
      <c r="H43" s="16"/>
      <c r="I43" s="16"/>
      <c r="J43" s="16"/>
      <c r="K43" s="16"/>
    </row>
    <row r="44" spans="1:11" hidden="1" x14ac:dyDescent="0.2">
      <c r="A44" s="3" t="s">
        <v>89</v>
      </c>
      <c r="B44" s="3"/>
      <c r="C44" s="3"/>
      <c r="D44" s="3"/>
      <c r="E44" s="3"/>
      <c r="F44" s="3"/>
      <c r="G44" s="16"/>
      <c r="H44" s="16"/>
      <c r="I44" s="16"/>
      <c r="J44" s="16"/>
      <c r="K44" s="16"/>
    </row>
    <row r="45" spans="1:11" hidden="1" x14ac:dyDescent="0.2">
      <c r="A45" s="61" t="s">
        <v>90</v>
      </c>
      <c r="B45" s="60"/>
      <c r="C45" s="60"/>
      <c r="D45" s="60"/>
      <c r="E45" s="60"/>
      <c r="F45" s="60"/>
      <c r="G45" s="16"/>
      <c r="H45" s="16"/>
      <c r="I45" s="16"/>
      <c r="J45" s="16"/>
      <c r="K45" s="16"/>
    </row>
    <row r="46" spans="1:11" hidden="1" x14ac:dyDescent="0.2">
      <c r="A46" s="60" t="s">
        <v>91</v>
      </c>
      <c r="B46" s="60"/>
      <c r="C46" s="60"/>
      <c r="D46" s="60"/>
      <c r="E46" s="60"/>
      <c r="F46" s="60"/>
      <c r="G46" s="16"/>
      <c r="H46" s="16"/>
      <c r="I46" s="16"/>
      <c r="J46" s="16"/>
      <c r="K46" s="16"/>
    </row>
    <row r="47" spans="1:11" hidden="1" x14ac:dyDescent="0.2">
      <c r="A47" s="36">
        <v>-20000</v>
      </c>
      <c r="B47" s="3"/>
      <c r="C47" s="3"/>
      <c r="D47" s="3"/>
      <c r="E47" s="3"/>
      <c r="F47" s="3"/>
      <c r="G47" s="16"/>
      <c r="H47" s="16"/>
      <c r="I47" s="16"/>
      <c r="J47" s="16"/>
      <c r="K47" s="16"/>
    </row>
    <row r="48" spans="1:11" ht="25.5" hidden="1" x14ac:dyDescent="0.2">
      <c r="A48" s="78" t="s">
        <v>92</v>
      </c>
      <c r="B48" s="60"/>
      <c r="C48" s="60"/>
      <c r="D48" s="60"/>
      <c r="E48" s="60"/>
      <c r="F48" s="60"/>
      <c r="G48" s="16"/>
      <c r="H48" s="16"/>
      <c r="I48" s="16"/>
      <c r="J48" s="16"/>
      <c r="K48" s="16"/>
    </row>
    <row r="49" spans="1:11" ht="25.5" hidden="1" x14ac:dyDescent="0.2">
      <c r="A49" s="78" t="s">
        <v>93</v>
      </c>
      <c r="B49" s="60"/>
      <c r="C49" s="60"/>
      <c r="D49" s="60"/>
      <c r="E49" s="60"/>
      <c r="F49" s="60"/>
      <c r="G49" s="16"/>
      <c r="H49" s="16"/>
      <c r="I49" s="16"/>
      <c r="J49" s="16"/>
      <c r="K49" s="16"/>
    </row>
    <row r="50" spans="1:11" ht="25.5" hidden="1" x14ac:dyDescent="0.2">
      <c r="A50" s="79" t="s">
        <v>94</v>
      </c>
      <c r="B50" s="3"/>
      <c r="C50" s="3"/>
      <c r="D50" s="3"/>
      <c r="E50" s="3"/>
      <c r="F50" s="3"/>
      <c r="G50" s="16"/>
      <c r="H50" s="16"/>
      <c r="I50" s="16"/>
      <c r="J50" s="16"/>
      <c r="K50" s="16"/>
    </row>
    <row r="51" spans="1:11" ht="25.5" hidden="1" x14ac:dyDescent="0.2">
      <c r="A51" s="79" t="s">
        <v>95</v>
      </c>
      <c r="B51" s="3"/>
      <c r="C51" s="3"/>
      <c r="D51" s="3"/>
      <c r="E51" s="3"/>
      <c r="F51" s="3"/>
      <c r="G51" s="16"/>
      <c r="H51" s="16"/>
      <c r="I51" s="16"/>
      <c r="J51" s="16"/>
      <c r="K51" s="16"/>
    </row>
    <row r="52" spans="1:11" ht="38.25" hidden="1" x14ac:dyDescent="0.2">
      <c r="A52" s="79" t="s">
        <v>96</v>
      </c>
      <c r="B52" s="71"/>
      <c r="C52" s="71"/>
      <c r="D52" s="71"/>
      <c r="E52" s="10"/>
      <c r="F52" s="10"/>
      <c r="G52" s="16"/>
      <c r="H52" s="16"/>
      <c r="I52" s="16"/>
      <c r="J52" s="16"/>
      <c r="K52" s="16"/>
    </row>
    <row r="53" spans="1:11" hidden="1" x14ac:dyDescent="0.2">
      <c r="A53" s="76" t="s">
        <v>97</v>
      </c>
      <c r="B53" s="70"/>
      <c r="C53" s="70"/>
      <c r="D53" s="70"/>
      <c r="E53" s="9"/>
      <c r="F53" s="9" t="b">
        <v>1</v>
      </c>
      <c r="G53" s="16"/>
      <c r="H53" s="16"/>
      <c r="I53" s="16"/>
      <c r="J53" s="16"/>
      <c r="K53" s="16"/>
    </row>
    <row r="54" spans="1:11" hidden="1" x14ac:dyDescent="0.2">
      <c r="A54" s="77" t="s">
        <v>98</v>
      </c>
      <c r="B54" s="76"/>
      <c r="C54" s="76"/>
      <c r="D54" s="76"/>
      <c r="E54" s="9"/>
      <c r="F54" s="9" t="b">
        <v>0</v>
      </c>
      <c r="G54" s="16"/>
      <c r="H54" s="16"/>
      <c r="I54" s="16"/>
      <c r="J54" s="16"/>
      <c r="K54" s="16"/>
    </row>
    <row r="55" spans="1:11" hidden="1" x14ac:dyDescent="0.2">
      <c r="A55" s="80"/>
      <c r="B55" s="72">
        <f>COUNT(Travel!B12:B21)</f>
        <v>0</v>
      </c>
      <c r="C55" s="72"/>
      <c r="D55" s="72">
        <f>COUNTIF(Travel!D12:D21,"*")</f>
        <v>0</v>
      </c>
      <c r="E55" s="73"/>
      <c r="F55" s="73" t="b">
        <f>MIN(B55,D55)=MAX(B55,D55)</f>
        <v>1</v>
      </c>
      <c r="G55" s="16"/>
      <c r="H55" s="16"/>
      <c r="I55" s="16"/>
      <c r="J55" s="16"/>
      <c r="K55" s="16"/>
    </row>
    <row r="56" spans="1:11" hidden="1" x14ac:dyDescent="0.2">
      <c r="A56" s="80" t="s">
        <v>99</v>
      </c>
      <c r="B56" s="72">
        <f>COUNT(Travel!B26:B70)</f>
        <v>35</v>
      </c>
      <c r="C56" s="72"/>
      <c r="D56" s="72">
        <f>COUNTIF(Travel!D26:D70,"*")</f>
        <v>35</v>
      </c>
      <c r="E56" s="73"/>
      <c r="F56" s="73" t="b">
        <f>MIN(B56,D56)=MAX(B56,D56)</f>
        <v>1</v>
      </c>
    </row>
    <row r="57" spans="1:11" hidden="1" x14ac:dyDescent="0.2">
      <c r="A57" s="81"/>
      <c r="B57" s="72">
        <f>COUNT(Travel!B75:B80)</f>
        <v>4</v>
      </c>
      <c r="C57" s="72"/>
      <c r="D57" s="72">
        <f>COUNTIF(Travel!D75:D80,"*")</f>
        <v>4</v>
      </c>
      <c r="E57" s="73"/>
      <c r="F57" s="73" t="b">
        <f>MIN(B57,D57)=MAX(B57,D57)</f>
        <v>1</v>
      </c>
    </row>
    <row r="58" spans="1:11" hidden="1" x14ac:dyDescent="0.2">
      <c r="A58" s="82" t="s">
        <v>100</v>
      </c>
      <c r="B58" s="74">
        <f>COUNT(Hospitality!B13:B27)</f>
        <v>5</v>
      </c>
      <c r="C58" s="74"/>
      <c r="D58" s="74">
        <f>COUNTIF(Hospitality!D13:D27,"*")</f>
        <v>5</v>
      </c>
      <c r="E58" s="75"/>
      <c r="F58" s="75" t="b">
        <f>MIN(B58,D58)=MAX(B58,D58)</f>
        <v>1</v>
      </c>
    </row>
    <row r="59" spans="1:11" hidden="1" x14ac:dyDescent="0.2">
      <c r="A59" s="83" t="s">
        <v>101</v>
      </c>
      <c r="B59" s="73">
        <f>COUNT('All other expenses'!B11:B22)</f>
        <v>8</v>
      </c>
      <c r="C59" s="73"/>
      <c r="D59" s="73">
        <f>COUNTIF('All other expenses'!D11:D22,"*")</f>
        <v>8</v>
      </c>
      <c r="E59" s="73"/>
      <c r="F59" s="73" t="b">
        <f>MIN(B59,D59)=MAX(B59,D59)</f>
        <v>1</v>
      </c>
    </row>
    <row r="60" spans="1:11" hidden="1" x14ac:dyDescent="0.2">
      <c r="A60" s="82" t="s">
        <v>102</v>
      </c>
      <c r="B60" s="74">
        <f>COUNTIF('Gifts and benefits'!B11:B18,"*")</f>
        <v>2</v>
      </c>
      <c r="C60" s="74">
        <f>COUNTIF('Gifts and benefits'!C11:C18,"*")</f>
        <v>2</v>
      </c>
      <c r="D60" s="74"/>
      <c r="E60" s="74">
        <f>COUNTA('Gifts and benefits'!E11:E18)</f>
        <v>2</v>
      </c>
      <c r="F60" s="75"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25"/>
  <sheetViews>
    <sheetView workbookViewId="0">
      <selection sqref="A1:E1"/>
    </sheetView>
  </sheetViews>
  <sheetFormatPr defaultColWidth="0" defaultRowHeight="12.75" zeroHeight="1" x14ac:dyDescent="0.2"/>
  <cols>
    <col min="1" max="1" width="27.4257812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211" t="s">
        <v>103</v>
      </c>
      <c r="B1" s="211"/>
      <c r="C1" s="211"/>
      <c r="D1" s="211"/>
      <c r="E1" s="211"/>
      <c r="F1" s="16"/>
    </row>
    <row r="2" spans="1:6" ht="21" customHeight="1" x14ac:dyDescent="0.2">
      <c r="A2" s="2" t="s">
        <v>104</v>
      </c>
      <c r="B2" s="195" t="str">
        <f>'Summary and sign-off'!B2:F2</f>
        <v>Classification Office</v>
      </c>
      <c r="C2" s="195"/>
      <c r="D2" s="195"/>
      <c r="E2" s="195"/>
      <c r="F2" s="16"/>
    </row>
    <row r="3" spans="1:6" ht="47.25" x14ac:dyDescent="0.2">
      <c r="A3" s="2" t="s">
        <v>105</v>
      </c>
      <c r="B3" s="195" t="str">
        <f>'Summary and sign-off'!B3:F3</f>
        <v>Caroline Flora</v>
      </c>
      <c r="C3" s="195"/>
      <c r="D3" s="195"/>
      <c r="E3" s="195"/>
      <c r="F3" s="16"/>
    </row>
    <row r="4" spans="1:6" ht="21" customHeight="1" x14ac:dyDescent="0.2">
      <c r="A4" s="2" t="s">
        <v>106</v>
      </c>
      <c r="B4" s="195">
        <f>'Summary and sign-off'!B4:F4</f>
        <v>45474</v>
      </c>
      <c r="C4" s="195"/>
      <c r="D4" s="195"/>
      <c r="E4" s="195"/>
      <c r="F4" s="16"/>
    </row>
    <row r="5" spans="1:6" ht="21" customHeight="1" x14ac:dyDescent="0.2">
      <c r="A5" s="2" t="s">
        <v>107</v>
      </c>
      <c r="B5" s="195">
        <f>'Summary and sign-off'!B5:F5</f>
        <v>45838</v>
      </c>
      <c r="C5" s="195"/>
      <c r="D5" s="195"/>
      <c r="E5" s="195"/>
      <c r="F5" s="16"/>
    </row>
    <row r="6" spans="1:6" ht="21" customHeight="1" x14ac:dyDescent="0.2">
      <c r="A6" s="2" t="s">
        <v>108</v>
      </c>
      <c r="B6" s="190" t="s">
        <v>74</v>
      </c>
      <c r="C6" s="190"/>
      <c r="D6" s="190"/>
      <c r="E6" s="190"/>
      <c r="F6" s="16"/>
    </row>
    <row r="7" spans="1:6" ht="27.75" customHeight="1" x14ac:dyDescent="0.2">
      <c r="A7" s="2" t="s">
        <v>54</v>
      </c>
      <c r="B7" s="190" t="s">
        <v>77</v>
      </c>
      <c r="C7" s="190"/>
      <c r="D7" s="190"/>
      <c r="E7" s="190"/>
      <c r="F7" s="16"/>
    </row>
    <row r="8" spans="1:6" ht="36" customHeight="1" x14ac:dyDescent="0.2">
      <c r="A8" s="213" t="s">
        <v>109</v>
      </c>
      <c r="B8" s="214"/>
      <c r="C8" s="214"/>
      <c r="D8" s="214"/>
      <c r="E8" s="214"/>
      <c r="F8" s="18"/>
    </row>
    <row r="9" spans="1:6" ht="36" customHeight="1" x14ac:dyDescent="0.2">
      <c r="A9" s="215" t="s">
        <v>110</v>
      </c>
      <c r="B9" s="216"/>
      <c r="C9" s="216"/>
      <c r="D9" s="216"/>
      <c r="E9" s="216"/>
      <c r="F9" s="18"/>
    </row>
    <row r="10" spans="1:6" ht="24.75" customHeight="1" x14ac:dyDescent="0.2">
      <c r="A10" s="212" t="s">
        <v>111</v>
      </c>
      <c r="B10" s="217"/>
      <c r="C10" s="212"/>
      <c r="D10" s="212"/>
      <c r="E10" s="212"/>
      <c r="F10" s="28"/>
    </row>
    <row r="11" spans="1:6" ht="28.5" customHeight="1" x14ac:dyDescent="0.2">
      <c r="A11" s="23" t="s">
        <v>112</v>
      </c>
      <c r="B11" s="23" t="s">
        <v>113</v>
      </c>
      <c r="C11" s="23" t="s">
        <v>114</v>
      </c>
      <c r="D11" s="23" t="s">
        <v>115</v>
      </c>
      <c r="E11" s="23" t="s">
        <v>116</v>
      </c>
      <c r="F11" s="160"/>
    </row>
    <row r="12" spans="1:6" s="1" customFormat="1" x14ac:dyDescent="0.2">
      <c r="A12" s="218" t="s">
        <v>215</v>
      </c>
      <c r="B12" s="218"/>
      <c r="C12" s="218"/>
      <c r="D12" s="218"/>
      <c r="E12" s="218"/>
      <c r="F12" s="161"/>
    </row>
    <row r="13" spans="1:6" s="1" customFormat="1" x14ac:dyDescent="0.2">
      <c r="A13" s="219"/>
      <c r="B13" s="219"/>
      <c r="C13" s="219"/>
      <c r="D13" s="219"/>
      <c r="E13" s="219"/>
      <c r="F13" s="161"/>
    </row>
    <row r="14" spans="1:6" s="1" customFormat="1" x14ac:dyDescent="0.2">
      <c r="A14" s="219"/>
      <c r="B14" s="219"/>
      <c r="C14" s="219"/>
      <c r="D14" s="219"/>
      <c r="E14" s="219"/>
      <c r="F14" s="161"/>
    </row>
    <row r="15" spans="1:6" s="1" customFormat="1" x14ac:dyDescent="0.2">
      <c r="A15" s="219"/>
      <c r="B15" s="219"/>
      <c r="C15" s="219"/>
      <c r="D15" s="219"/>
      <c r="E15" s="219"/>
      <c r="F15" s="161"/>
    </row>
    <row r="16" spans="1:6" s="1" customFormat="1" x14ac:dyDescent="0.2">
      <c r="A16" s="219"/>
      <c r="B16" s="219"/>
      <c r="C16" s="219"/>
      <c r="D16" s="219"/>
      <c r="E16" s="219"/>
      <c r="F16" s="161"/>
    </row>
    <row r="17" spans="1:6" s="1" customFormat="1" x14ac:dyDescent="0.2">
      <c r="A17" s="220"/>
      <c r="B17" s="220"/>
      <c r="C17" s="220"/>
      <c r="D17" s="220"/>
      <c r="E17" s="220"/>
      <c r="F17" s="161"/>
    </row>
    <row r="18" spans="1:6" s="1" customFormat="1" ht="12.75" customHeight="1" x14ac:dyDescent="0.2">
      <c r="A18" s="113"/>
      <c r="B18" s="114"/>
      <c r="C18" s="115"/>
      <c r="D18" s="115"/>
      <c r="E18" s="116"/>
      <c r="F18" s="161"/>
    </row>
    <row r="19" spans="1:6" s="1" customFormat="1" x14ac:dyDescent="0.2">
      <c r="A19" s="117"/>
      <c r="B19" s="114"/>
      <c r="C19" s="115"/>
      <c r="D19" s="115"/>
      <c r="E19" s="116"/>
      <c r="F19" s="161"/>
    </row>
    <row r="20" spans="1:6" s="1" customFormat="1" x14ac:dyDescent="0.2">
      <c r="A20" s="117"/>
      <c r="B20" s="114"/>
      <c r="C20" s="115"/>
      <c r="D20" s="115"/>
      <c r="E20" s="116"/>
      <c r="F20" s="161"/>
    </row>
    <row r="21" spans="1:6" s="1" customFormat="1" hidden="1" x14ac:dyDescent="0.2">
      <c r="A21" s="100"/>
      <c r="B21" s="101"/>
      <c r="C21" s="102"/>
      <c r="D21" s="102"/>
      <c r="E21" s="103"/>
      <c r="F21" s="161"/>
    </row>
    <row r="22" spans="1:6" ht="19.5" customHeight="1" x14ac:dyDescent="0.2">
      <c r="A22" s="68" t="s">
        <v>117</v>
      </c>
      <c r="B22" s="69">
        <f>SUM(B12:B21)</f>
        <v>0</v>
      </c>
      <c r="C22" s="124" t="str">
        <f>IF(SUBTOTAL(3,B12:B21)=SUBTOTAL(103,B12:B21),'Summary and sign-off'!$A$48,'Summary and sign-off'!$A$49)</f>
        <v>Check - there are no hidden rows with data</v>
      </c>
      <c r="D22" s="210" t="str">
        <f>IF('Summary and sign-off'!F55='Summary and sign-off'!F54,'Summary and sign-off'!A51,'Summary and sign-off'!A50)</f>
        <v>Check - each entry provides sufficient information</v>
      </c>
      <c r="E22" s="210"/>
      <c r="F22" s="16"/>
    </row>
    <row r="23" spans="1:6" ht="10.5" customHeight="1" x14ac:dyDescent="0.2">
      <c r="A23" s="16"/>
      <c r="B23" s="18"/>
      <c r="C23" s="16"/>
      <c r="D23" s="16"/>
      <c r="E23" s="16"/>
      <c r="F23" s="16"/>
    </row>
    <row r="24" spans="1:6" ht="24.75" customHeight="1" x14ac:dyDescent="0.2">
      <c r="A24" s="212" t="s">
        <v>118</v>
      </c>
      <c r="B24" s="212"/>
      <c r="C24" s="212"/>
      <c r="D24" s="212"/>
      <c r="E24" s="212"/>
      <c r="F24" s="28"/>
    </row>
    <row r="25" spans="1:6" ht="32.450000000000003" customHeight="1" x14ac:dyDescent="0.2">
      <c r="A25" s="23" t="s">
        <v>112</v>
      </c>
      <c r="B25" s="23" t="s">
        <v>61</v>
      </c>
      <c r="C25" s="23" t="s">
        <v>119</v>
      </c>
      <c r="D25" s="23" t="s">
        <v>115</v>
      </c>
      <c r="E25" s="23" t="s">
        <v>116</v>
      </c>
      <c r="F25" s="160"/>
    </row>
    <row r="26" spans="1:6" s="1" customFormat="1" x14ac:dyDescent="0.2">
      <c r="A26" s="132">
        <v>45475</v>
      </c>
      <c r="B26" s="184">
        <v>22.99</v>
      </c>
      <c r="C26" s="221" t="s">
        <v>165</v>
      </c>
      <c r="D26" s="142" t="s">
        <v>156</v>
      </c>
      <c r="E26" s="143" t="s">
        <v>167</v>
      </c>
      <c r="F26" s="161"/>
    </row>
    <row r="27" spans="1:6" s="1" customFormat="1" x14ac:dyDescent="0.2">
      <c r="A27" s="132">
        <v>45475</v>
      </c>
      <c r="B27" s="184">
        <v>17.11</v>
      </c>
      <c r="C27" s="222"/>
      <c r="D27" s="115" t="s">
        <v>156</v>
      </c>
      <c r="E27" s="144" t="s">
        <v>166</v>
      </c>
      <c r="F27" s="161"/>
    </row>
    <row r="28" spans="1:6" s="1" customFormat="1" x14ac:dyDescent="0.2">
      <c r="A28" s="132">
        <v>45476</v>
      </c>
      <c r="B28" s="184">
        <v>9.94</v>
      </c>
      <c r="C28" s="222"/>
      <c r="D28" s="115" t="s">
        <v>156</v>
      </c>
      <c r="E28" s="144" t="s">
        <v>167</v>
      </c>
      <c r="F28" s="161"/>
    </row>
    <row r="29" spans="1:6" s="1" customFormat="1" x14ac:dyDescent="0.2">
      <c r="A29" s="132">
        <v>45477</v>
      </c>
      <c r="B29" s="184">
        <v>25.98</v>
      </c>
      <c r="C29" s="222"/>
      <c r="D29" s="115" t="s">
        <v>156</v>
      </c>
      <c r="E29" s="144" t="s">
        <v>166</v>
      </c>
      <c r="F29" s="161"/>
    </row>
    <row r="30" spans="1:6" s="1" customFormat="1" x14ac:dyDescent="0.2">
      <c r="A30" s="132" t="s">
        <v>171</v>
      </c>
      <c r="B30" s="184">
        <v>464</v>
      </c>
      <c r="C30" s="222"/>
      <c r="D30" s="115" t="s">
        <v>169</v>
      </c>
      <c r="E30" s="144"/>
      <c r="F30" s="161"/>
    </row>
    <row r="31" spans="1:6" s="1" customFormat="1" x14ac:dyDescent="0.2">
      <c r="A31" s="132" t="s">
        <v>171</v>
      </c>
      <c r="B31" s="184">
        <v>344.25</v>
      </c>
      <c r="C31" s="223"/>
      <c r="D31" s="137" t="s">
        <v>170</v>
      </c>
      <c r="E31" s="138" t="s">
        <v>167</v>
      </c>
      <c r="F31" s="161"/>
    </row>
    <row r="32" spans="1:6" s="1" customFormat="1" x14ac:dyDescent="0.2">
      <c r="A32" s="139"/>
      <c r="B32" s="185"/>
      <c r="C32" s="140"/>
      <c r="D32" s="140"/>
      <c r="E32" s="141"/>
      <c r="F32" s="161"/>
    </row>
    <row r="33" spans="1:6" s="1" customFormat="1" x14ac:dyDescent="0.2">
      <c r="A33" s="133">
        <v>45500</v>
      </c>
      <c r="B33" s="184">
        <v>18</v>
      </c>
      <c r="C33" s="221" t="s">
        <v>213</v>
      </c>
      <c r="D33" s="172" t="s">
        <v>160</v>
      </c>
      <c r="E33" s="174" t="s">
        <v>173</v>
      </c>
      <c r="F33" s="161"/>
    </row>
    <row r="34" spans="1:6" s="1" customFormat="1" x14ac:dyDescent="0.2">
      <c r="A34" s="133">
        <v>45501</v>
      </c>
      <c r="B34" s="184">
        <v>53.48</v>
      </c>
      <c r="C34" s="222"/>
      <c r="D34" s="116" t="s">
        <v>156</v>
      </c>
      <c r="E34" s="175" t="s">
        <v>173</v>
      </c>
      <c r="F34" s="161"/>
    </row>
    <row r="35" spans="1:6" s="1" customFormat="1" x14ac:dyDescent="0.2">
      <c r="A35" s="133" t="s">
        <v>172</v>
      </c>
      <c r="B35" s="184">
        <v>252.51</v>
      </c>
      <c r="C35" s="222"/>
      <c r="D35" s="116" t="s">
        <v>169</v>
      </c>
      <c r="E35" s="175"/>
      <c r="F35" s="161"/>
    </row>
    <row r="36" spans="1:6" s="1" customFormat="1" x14ac:dyDescent="0.2">
      <c r="A36" s="133" t="s">
        <v>172</v>
      </c>
      <c r="B36" s="184">
        <v>129.57</v>
      </c>
      <c r="C36" s="223"/>
      <c r="D36" s="173" t="s">
        <v>170</v>
      </c>
      <c r="E36" s="176" t="s">
        <v>173</v>
      </c>
      <c r="F36" s="161"/>
    </row>
    <row r="37" spans="1:6" s="1" customFormat="1" x14ac:dyDescent="0.2">
      <c r="A37" s="139"/>
      <c r="B37" s="185"/>
      <c r="C37" s="140"/>
      <c r="D37" s="140"/>
      <c r="E37" s="141"/>
      <c r="F37" s="162"/>
    </row>
    <row r="38" spans="1:6" s="1" customFormat="1" x14ac:dyDescent="0.2">
      <c r="A38" s="133">
        <v>45580</v>
      </c>
      <c r="B38" s="186">
        <v>33.590000000000003</v>
      </c>
      <c r="C38" s="201" t="s">
        <v>157</v>
      </c>
      <c r="D38" s="142" t="s">
        <v>156</v>
      </c>
      <c r="E38" s="143" t="s">
        <v>168</v>
      </c>
      <c r="F38" s="162"/>
    </row>
    <row r="39" spans="1:6" s="1" customFormat="1" x14ac:dyDescent="0.2">
      <c r="A39" s="133">
        <v>45580</v>
      </c>
      <c r="B39" s="186">
        <v>30.82</v>
      </c>
      <c r="C39" s="202"/>
      <c r="D39" s="115" t="s">
        <v>156</v>
      </c>
      <c r="E39" s="144" t="s">
        <v>167</v>
      </c>
      <c r="F39" s="162"/>
    </row>
    <row r="40" spans="1:6" s="1" customFormat="1" x14ac:dyDescent="0.2">
      <c r="A40" s="133">
        <v>45581</v>
      </c>
      <c r="B40" s="186">
        <v>32.409999999999997</v>
      </c>
      <c r="C40" s="202"/>
      <c r="D40" s="115" t="s">
        <v>156</v>
      </c>
      <c r="E40" s="144" t="s">
        <v>168</v>
      </c>
      <c r="F40" s="162"/>
    </row>
    <row r="41" spans="1:6" s="1" customFormat="1" x14ac:dyDescent="0.2">
      <c r="A41" s="133">
        <v>45581</v>
      </c>
      <c r="B41" s="186">
        <v>24.65</v>
      </c>
      <c r="C41" s="202"/>
      <c r="D41" s="115" t="s">
        <v>156</v>
      </c>
      <c r="E41" s="144" t="s">
        <v>167</v>
      </c>
      <c r="F41" s="162"/>
    </row>
    <row r="42" spans="1:6" s="1" customFormat="1" x14ac:dyDescent="0.2">
      <c r="A42" s="133">
        <v>45581</v>
      </c>
      <c r="B42" s="186">
        <v>364</v>
      </c>
      <c r="C42" s="203"/>
      <c r="D42" s="137" t="s">
        <v>169</v>
      </c>
      <c r="E42" s="138"/>
      <c r="F42" s="162"/>
    </row>
    <row r="43" spans="1:6" s="1" customFormat="1" x14ac:dyDescent="0.2">
      <c r="A43" s="139"/>
      <c r="B43" s="185"/>
      <c r="C43" s="140"/>
      <c r="D43" s="140"/>
      <c r="E43" s="141"/>
      <c r="F43" s="162"/>
    </row>
    <row r="44" spans="1:6" s="1" customFormat="1" x14ac:dyDescent="0.2">
      <c r="A44" s="133">
        <v>45599</v>
      </c>
      <c r="B44" s="186">
        <v>54.25</v>
      </c>
      <c r="C44" s="204" t="s">
        <v>158</v>
      </c>
      <c r="D44" s="142" t="s">
        <v>156</v>
      </c>
      <c r="E44" s="143" t="s">
        <v>173</v>
      </c>
      <c r="F44" s="162"/>
    </row>
    <row r="45" spans="1:6" s="1" customFormat="1" x14ac:dyDescent="0.2">
      <c r="A45" s="133">
        <v>45600</v>
      </c>
      <c r="B45" s="186">
        <v>23.81</v>
      </c>
      <c r="C45" s="205"/>
      <c r="D45" s="115" t="s">
        <v>156</v>
      </c>
      <c r="E45" s="144" t="s">
        <v>166</v>
      </c>
      <c r="F45" s="162"/>
    </row>
    <row r="46" spans="1:6" s="1" customFormat="1" x14ac:dyDescent="0.2">
      <c r="A46" s="133">
        <v>45600</v>
      </c>
      <c r="B46" s="186">
        <v>56.61</v>
      </c>
      <c r="C46" s="205"/>
      <c r="D46" s="115" t="s">
        <v>184</v>
      </c>
      <c r="E46" s="144" t="s">
        <v>173</v>
      </c>
      <c r="F46" s="163"/>
    </row>
    <row r="47" spans="1:6" s="1" customFormat="1" x14ac:dyDescent="0.2">
      <c r="A47" s="133">
        <v>45600</v>
      </c>
      <c r="B47" s="186">
        <v>40.79</v>
      </c>
      <c r="C47" s="205"/>
      <c r="D47" s="115" t="s">
        <v>185</v>
      </c>
      <c r="E47" s="144" t="s">
        <v>166</v>
      </c>
      <c r="F47" s="163"/>
    </row>
    <row r="48" spans="1:6" s="1" customFormat="1" x14ac:dyDescent="0.2">
      <c r="A48" s="133">
        <v>45600</v>
      </c>
      <c r="B48" s="186">
        <v>55.19</v>
      </c>
      <c r="C48" s="205"/>
      <c r="D48" s="115" t="s">
        <v>183</v>
      </c>
      <c r="E48" s="144" t="s">
        <v>173</v>
      </c>
      <c r="F48" s="163"/>
    </row>
    <row r="49" spans="1:6" s="1" customFormat="1" x14ac:dyDescent="0.2">
      <c r="A49" s="133">
        <v>45600</v>
      </c>
      <c r="B49" s="186">
        <v>206</v>
      </c>
      <c r="C49" s="206"/>
      <c r="D49" s="137" t="s">
        <v>169</v>
      </c>
      <c r="E49" s="138"/>
      <c r="F49" s="162"/>
    </row>
    <row r="50" spans="1:6" s="1" customFormat="1" x14ac:dyDescent="0.2">
      <c r="A50" s="139"/>
      <c r="B50" s="187"/>
      <c r="C50" s="131"/>
      <c r="D50" s="140"/>
      <c r="E50" s="141"/>
      <c r="F50" s="162"/>
    </row>
    <row r="51" spans="1:6" s="1" customFormat="1" x14ac:dyDescent="0.2">
      <c r="A51" s="133">
        <v>45617</v>
      </c>
      <c r="B51" s="186">
        <v>34.090000000000003</v>
      </c>
      <c r="C51" s="201" t="s">
        <v>159</v>
      </c>
      <c r="D51" s="142" t="s">
        <v>156</v>
      </c>
      <c r="E51" s="143" t="s">
        <v>166</v>
      </c>
      <c r="F51" s="162"/>
    </row>
    <row r="52" spans="1:6" s="1" customFormat="1" x14ac:dyDescent="0.2">
      <c r="A52" s="133">
        <v>45617</v>
      </c>
      <c r="B52" s="186">
        <v>52.69</v>
      </c>
      <c r="C52" s="202"/>
      <c r="D52" s="115" t="s">
        <v>156</v>
      </c>
      <c r="E52" s="144" t="s">
        <v>173</v>
      </c>
      <c r="F52" s="162"/>
    </row>
    <row r="53" spans="1:6" s="1" customFormat="1" x14ac:dyDescent="0.2">
      <c r="A53" s="133">
        <v>45618</v>
      </c>
      <c r="B53" s="186">
        <v>16</v>
      </c>
      <c r="C53" s="202"/>
      <c r="D53" s="115" t="s">
        <v>160</v>
      </c>
      <c r="E53" s="144" t="s">
        <v>173</v>
      </c>
      <c r="F53" s="162"/>
    </row>
    <row r="54" spans="1:6" s="1" customFormat="1" x14ac:dyDescent="0.2">
      <c r="A54" s="133">
        <v>45618</v>
      </c>
      <c r="B54" s="186">
        <v>25.14</v>
      </c>
      <c r="C54" s="202"/>
      <c r="D54" s="115" t="s">
        <v>156</v>
      </c>
      <c r="E54" s="144" t="s">
        <v>166</v>
      </c>
      <c r="F54" s="162"/>
    </row>
    <row r="55" spans="1:6" s="1" customFormat="1" x14ac:dyDescent="0.2">
      <c r="A55" s="133">
        <v>45618</v>
      </c>
      <c r="B55" s="186">
        <v>240.3</v>
      </c>
      <c r="C55" s="203"/>
      <c r="D55" s="137" t="s">
        <v>169</v>
      </c>
      <c r="E55" s="138"/>
      <c r="F55" s="162"/>
    </row>
    <row r="56" spans="1:6" s="1" customFormat="1" x14ac:dyDescent="0.2">
      <c r="A56" s="139"/>
      <c r="B56" s="187"/>
      <c r="C56" s="134"/>
      <c r="D56" s="140"/>
      <c r="E56" s="141"/>
      <c r="F56" s="162"/>
    </row>
    <row r="57" spans="1:6" s="1" customFormat="1" x14ac:dyDescent="0.2">
      <c r="A57" s="133">
        <v>45750</v>
      </c>
      <c r="B57" s="186">
        <v>57.32</v>
      </c>
      <c r="C57" s="207" t="s">
        <v>161</v>
      </c>
      <c r="D57" s="142" t="s">
        <v>175</v>
      </c>
      <c r="E57" s="178" t="s">
        <v>173</v>
      </c>
      <c r="F57" s="164"/>
    </row>
    <row r="58" spans="1:6" s="1" customFormat="1" x14ac:dyDescent="0.2">
      <c r="A58" s="133">
        <v>45750</v>
      </c>
      <c r="B58" s="186">
        <v>9.7200000000000006</v>
      </c>
      <c r="C58" s="208"/>
      <c r="D58" s="115" t="s">
        <v>156</v>
      </c>
      <c r="E58" s="180" t="s">
        <v>173</v>
      </c>
      <c r="F58" s="162"/>
    </row>
    <row r="59" spans="1:6" s="1" customFormat="1" x14ac:dyDescent="0.2">
      <c r="A59" s="133">
        <v>45750</v>
      </c>
      <c r="B59" s="186">
        <v>16</v>
      </c>
      <c r="C59" s="208"/>
      <c r="D59" s="115" t="s">
        <v>160</v>
      </c>
      <c r="E59" s="180" t="s">
        <v>173</v>
      </c>
      <c r="F59" s="162"/>
    </row>
    <row r="60" spans="1:6" s="1" customFormat="1" x14ac:dyDescent="0.2">
      <c r="A60" s="133" t="s">
        <v>174</v>
      </c>
      <c r="B60" s="186">
        <v>334.07</v>
      </c>
      <c r="C60" s="209"/>
      <c r="D60" s="137" t="s">
        <v>169</v>
      </c>
      <c r="E60" s="138"/>
      <c r="F60" s="161"/>
    </row>
    <row r="61" spans="1:6" s="1" customFormat="1" x14ac:dyDescent="0.2">
      <c r="A61" s="136"/>
      <c r="B61" s="187"/>
      <c r="C61" s="134"/>
      <c r="D61" s="140"/>
      <c r="E61" s="141"/>
      <c r="F61" s="161"/>
    </row>
    <row r="62" spans="1:6" s="1" customFormat="1" x14ac:dyDescent="0.2">
      <c r="A62" s="133">
        <v>45799</v>
      </c>
      <c r="B62" s="186">
        <v>35.94</v>
      </c>
      <c r="C62" s="196" t="s">
        <v>178</v>
      </c>
      <c r="D62" s="177" t="s">
        <v>177</v>
      </c>
      <c r="E62" s="178" t="s">
        <v>166</v>
      </c>
      <c r="F62" s="161"/>
    </row>
    <row r="63" spans="1:6" s="1" customFormat="1" x14ac:dyDescent="0.2">
      <c r="A63" s="133">
        <v>45799</v>
      </c>
      <c r="B63" s="186">
        <v>27.09</v>
      </c>
      <c r="C63" s="197"/>
      <c r="D63" s="179" t="s">
        <v>177</v>
      </c>
      <c r="E63" s="180" t="s">
        <v>176</v>
      </c>
      <c r="F63" s="161"/>
    </row>
    <row r="64" spans="1:6" s="1" customFormat="1" x14ac:dyDescent="0.2">
      <c r="A64" s="133">
        <v>45799</v>
      </c>
      <c r="B64" s="186">
        <v>19.14</v>
      </c>
      <c r="C64" s="197"/>
      <c r="D64" s="179" t="s">
        <v>156</v>
      </c>
      <c r="E64" s="180" t="s">
        <v>176</v>
      </c>
      <c r="F64" s="161"/>
    </row>
    <row r="65" spans="1:6" s="1" customFormat="1" x14ac:dyDescent="0.2">
      <c r="A65" s="133">
        <v>45799</v>
      </c>
      <c r="B65" s="186">
        <v>165.7</v>
      </c>
      <c r="C65" s="198"/>
      <c r="D65" s="137" t="s">
        <v>169</v>
      </c>
      <c r="E65" s="181"/>
      <c r="F65" s="161"/>
    </row>
    <row r="66" spans="1:6" s="1" customFormat="1" x14ac:dyDescent="0.2">
      <c r="A66" s="136"/>
      <c r="B66" s="187"/>
      <c r="C66" s="134"/>
      <c r="D66" s="165"/>
      <c r="E66" s="135"/>
      <c r="F66" s="161"/>
    </row>
    <row r="67" spans="1:6" s="1" customFormat="1" x14ac:dyDescent="0.2">
      <c r="A67" s="133">
        <v>45819</v>
      </c>
      <c r="B67" s="188">
        <v>165.7</v>
      </c>
      <c r="C67" s="169" t="s">
        <v>182</v>
      </c>
      <c r="D67" s="170" t="s">
        <v>169</v>
      </c>
      <c r="E67" s="171" t="s">
        <v>167</v>
      </c>
      <c r="F67" s="161"/>
    </row>
    <row r="68" spans="1:6" s="1" customFormat="1" x14ac:dyDescent="0.2">
      <c r="A68" s="182"/>
      <c r="B68" s="166"/>
      <c r="C68" s="167"/>
      <c r="D68" s="167"/>
      <c r="E68" s="168"/>
      <c r="F68" s="161"/>
    </row>
    <row r="69" spans="1:6" s="1" customFormat="1" x14ac:dyDescent="0.2">
      <c r="A69" s="113"/>
      <c r="B69" s="114"/>
      <c r="C69" s="115"/>
      <c r="D69" s="115"/>
      <c r="E69" s="116"/>
      <c r="F69" s="161"/>
    </row>
    <row r="70" spans="1:6" s="1" customFormat="1" hidden="1" x14ac:dyDescent="0.2">
      <c r="A70" s="104"/>
      <c r="B70" s="105"/>
      <c r="C70" s="106"/>
      <c r="D70" s="106"/>
      <c r="E70" s="107"/>
      <c r="F70" s="161"/>
    </row>
    <row r="71" spans="1:6" ht="19.5" customHeight="1" x14ac:dyDescent="0.2">
      <c r="A71" s="68" t="s">
        <v>120</v>
      </c>
      <c r="B71" s="69">
        <f>SUM(B26:B70)</f>
        <v>3458.85</v>
      </c>
      <c r="C71" s="124" t="str">
        <f>IF(SUBTOTAL(3,B26:B70)=SUBTOTAL(103,B26:B70),'Summary and sign-off'!$A$48,'Summary and sign-off'!$A$49)</f>
        <v>Check - there are no hidden rows with data</v>
      </c>
      <c r="D71" s="210" t="str">
        <f>IF('Summary and sign-off'!F56='Summary and sign-off'!F54,'Summary and sign-off'!A51,'Summary and sign-off'!A50)</f>
        <v>Check - each entry provides sufficient information</v>
      </c>
      <c r="E71" s="210"/>
      <c r="F71" s="16"/>
    </row>
    <row r="72" spans="1:6" ht="10.5" customHeight="1" x14ac:dyDescent="0.2">
      <c r="A72" s="16"/>
      <c r="B72" s="18"/>
      <c r="C72" s="16"/>
      <c r="D72" s="16"/>
      <c r="E72" s="16"/>
      <c r="F72" s="16"/>
    </row>
    <row r="73" spans="1:6" ht="24.75" customHeight="1" x14ac:dyDescent="0.2">
      <c r="A73" s="212" t="s">
        <v>121</v>
      </c>
      <c r="B73" s="212"/>
      <c r="C73" s="212"/>
      <c r="D73" s="212"/>
      <c r="E73" s="212"/>
      <c r="F73" s="16"/>
    </row>
    <row r="74" spans="1:6" ht="27" customHeight="1" x14ac:dyDescent="0.2">
      <c r="A74" s="23" t="s">
        <v>112</v>
      </c>
      <c r="B74" s="23" t="s">
        <v>61</v>
      </c>
      <c r="C74" s="23" t="s">
        <v>122</v>
      </c>
      <c r="D74" s="23" t="s">
        <v>123</v>
      </c>
      <c r="E74" s="23" t="s">
        <v>116</v>
      </c>
      <c r="F74" s="27"/>
    </row>
    <row r="75" spans="1:6" s="1" customFormat="1" x14ac:dyDescent="0.2">
      <c r="A75" s="113">
        <v>45516</v>
      </c>
      <c r="B75" s="183">
        <v>9.7200000000000006</v>
      </c>
      <c r="C75" s="113" t="s">
        <v>179</v>
      </c>
      <c r="D75" s="113" t="s">
        <v>156</v>
      </c>
      <c r="E75" s="116" t="s">
        <v>166</v>
      </c>
      <c r="F75" s="161"/>
    </row>
    <row r="76" spans="1:6" s="1" customFormat="1" x14ac:dyDescent="0.2">
      <c r="A76" s="113">
        <v>45546</v>
      </c>
      <c r="B76" s="183">
        <v>44.97</v>
      </c>
      <c r="C76" s="199" t="s">
        <v>180</v>
      </c>
      <c r="D76" s="113" t="s">
        <v>156</v>
      </c>
      <c r="E76" s="116" t="s">
        <v>166</v>
      </c>
      <c r="F76" s="161"/>
    </row>
    <row r="77" spans="1:6" s="1" customFormat="1" x14ac:dyDescent="0.2">
      <c r="A77" s="113">
        <v>45546</v>
      </c>
      <c r="B77" s="183">
        <v>48.13</v>
      </c>
      <c r="C77" s="200"/>
      <c r="D77" s="113" t="s">
        <v>156</v>
      </c>
      <c r="E77" s="116" t="s">
        <v>166</v>
      </c>
      <c r="F77" s="161"/>
    </row>
    <row r="78" spans="1:6" s="1" customFormat="1" x14ac:dyDescent="0.2">
      <c r="A78" s="113">
        <v>45748</v>
      </c>
      <c r="B78" s="183">
        <v>9.7200000000000006</v>
      </c>
      <c r="C78" s="113" t="s">
        <v>214</v>
      </c>
      <c r="D78" s="113" t="s">
        <v>181</v>
      </c>
      <c r="E78" s="116" t="s">
        <v>166</v>
      </c>
      <c r="F78" s="162"/>
    </row>
    <row r="79" spans="1:6" s="1" customFormat="1" x14ac:dyDescent="0.2">
      <c r="A79" s="113"/>
      <c r="B79" s="114"/>
      <c r="C79" s="115"/>
      <c r="D79" s="115"/>
      <c r="E79" s="116"/>
      <c r="F79" s="161"/>
    </row>
    <row r="80" spans="1:6" s="1" customFormat="1" hidden="1" x14ac:dyDescent="0.2">
      <c r="A80" s="91"/>
      <c r="B80" s="92"/>
      <c r="C80" s="93"/>
      <c r="D80" s="93"/>
      <c r="E80" s="94"/>
      <c r="F80" s="161"/>
    </row>
    <row r="81" spans="1:6" ht="19.5" customHeight="1" x14ac:dyDescent="0.2">
      <c r="A81" s="68" t="s">
        <v>124</v>
      </c>
      <c r="B81" s="69">
        <f>SUM(B75:B80)</f>
        <v>112.53999999999999</v>
      </c>
      <c r="C81" s="124" t="str">
        <f>IF(SUBTOTAL(3,B75:B80)=SUBTOTAL(103,B75:B80),'Summary and sign-off'!$A$48,'Summary and sign-off'!$A$49)</f>
        <v>Check - there are no hidden rows with data</v>
      </c>
      <c r="D81" s="210" t="str">
        <f>IF('Summary and sign-off'!F57='Summary and sign-off'!F54,'Summary and sign-off'!A51,'Summary and sign-off'!A50)</f>
        <v>Check - each entry provides sufficient information</v>
      </c>
      <c r="E81" s="210"/>
      <c r="F81" s="16"/>
    </row>
    <row r="82" spans="1:6" ht="10.5" customHeight="1" x14ac:dyDescent="0.2">
      <c r="A82" s="16"/>
      <c r="B82" s="54"/>
      <c r="C82" s="18"/>
      <c r="D82" s="16"/>
      <c r="E82" s="16"/>
      <c r="F82" s="16"/>
    </row>
    <row r="83" spans="1:6" ht="34.5" customHeight="1" x14ac:dyDescent="0.2">
      <c r="A83" s="29" t="s">
        <v>125</v>
      </c>
      <c r="B83" s="55">
        <f>B22+B71+B81</f>
        <v>3571.39</v>
      </c>
      <c r="C83" s="30"/>
      <c r="D83" s="30"/>
      <c r="E83" s="30"/>
      <c r="F83" s="16"/>
    </row>
    <row r="84" spans="1:6" x14ac:dyDescent="0.2">
      <c r="A84" s="16"/>
      <c r="B84" s="18"/>
      <c r="C84" s="16"/>
      <c r="D84" s="16"/>
      <c r="E84" s="16"/>
      <c r="F84" s="16"/>
    </row>
    <row r="85" spans="1:6" x14ac:dyDescent="0.2">
      <c r="A85" s="17"/>
      <c r="B85" s="18"/>
      <c r="C85" s="16"/>
      <c r="D85" s="16"/>
      <c r="E85" s="16"/>
      <c r="F85" s="16"/>
    </row>
    <row r="86" spans="1:6" ht="12.6" customHeight="1" x14ac:dyDescent="0.2">
      <c r="A86" s="19"/>
      <c r="F86" s="16"/>
    </row>
    <row r="87" spans="1:6" ht="12.95" customHeight="1" x14ac:dyDescent="0.2">
      <c r="A87" s="19"/>
      <c r="B87" s="16"/>
      <c r="D87" s="16"/>
      <c r="F87" s="16"/>
    </row>
    <row r="88" spans="1:6" x14ac:dyDescent="0.2">
      <c r="A88" s="19"/>
      <c r="F88" s="16"/>
    </row>
    <row r="89" spans="1:6" x14ac:dyDescent="0.2">
      <c r="A89" s="19"/>
      <c r="B89" s="18"/>
      <c r="C89" s="16"/>
      <c r="D89" s="16"/>
      <c r="E89" s="16"/>
      <c r="F89" s="16"/>
    </row>
    <row r="90" spans="1:6" ht="12.95" customHeight="1" x14ac:dyDescent="0.2">
      <c r="A90" s="19"/>
      <c r="B90" s="16"/>
      <c r="D90" s="16"/>
      <c r="F90" s="16"/>
    </row>
    <row r="91" spans="1:6" x14ac:dyDescent="0.2">
      <c r="A91" s="19"/>
      <c r="F91" s="16"/>
    </row>
    <row r="92" spans="1:6" x14ac:dyDescent="0.2">
      <c r="A92" s="19"/>
      <c r="B92" s="19"/>
      <c r="C92" s="19"/>
      <c r="D92" s="19"/>
      <c r="F92" s="16"/>
    </row>
    <row r="93" spans="1:6" x14ac:dyDescent="0.2">
      <c r="A93" s="25"/>
      <c r="B93" s="16"/>
      <c r="C93" s="16"/>
      <c r="D93" s="16"/>
      <c r="E93" s="16"/>
      <c r="F93" s="16"/>
    </row>
    <row r="94" spans="1:6" hidden="1" x14ac:dyDescent="0.2">
      <c r="A94" s="25"/>
      <c r="B94" s="16"/>
      <c r="C94" s="16"/>
      <c r="D94" s="16"/>
      <c r="E94" s="16"/>
      <c r="F94" s="16"/>
    </row>
    <row r="95" spans="1:6" x14ac:dyDescent="0.2"/>
    <row r="96" spans="1:6" x14ac:dyDescent="0.2"/>
    <row r="98" spans="1:6" x14ac:dyDescent="0.2"/>
    <row r="99" spans="1:6" ht="12.75" hidden="1" customHeight="1" x14ac:dyDescent="0.2"/>
    <row r="100" spans="1:6" x14ac:dyDescent="0.2"/>
    <row r="101" spans="1:6" x14ac:dyDescent="0.2"/>
    <row r="102" spans="1:6" hidden="1" x14ac:dyDescent="0.2">
      <c r="A102" s="25"/>
      <c r="B102" s="16"/>
      <c r="C102" s="16"/>
      <c r="D102" s="16"/>
      <c r="E102" s="16"/>
      <c r="F102" s="16"/>
    </row>
    <row r="103" spans="1:6" hidden="1" x14ac:dyDescent="0.2">
      <c r="A103" s="25"/>
      <c r="B103" s="16"/>
      <c r="C103" s="16"/>
      <c r="D103" s="16"/>
      <c r="E103" s="16"/>
      <c r="F103" s="16"/>
    </row>
    <row r="104" spans="1:6" hidden="1" x14ac:dyDescent="0.2">
      <c r="A104" s="25"/>
      <c r="B104" s="16"/>
      <c r="C104" s="16"/>
      <c r="D104" s="16"/>
      <c r="E104" s="16"/>
      <c r="F104" s="16"/>
    </row>
    <row r="105" spans="1:6" hidden="1" x14ac:dyDescent="0.2">
      <c r="A105" s="25"/>
      <c r="B105" s="16"/>
      <c r="C105" s="16"/>
      <c r="D105" s="16"/>
      <c r="E105" s="16"/>
      <c r="F105" s="16"/>
    </row>
    <row r="106" spans="1:6" hidden="1" x14ac:dyDescent="0.2">
      <c r="A106" s="25"/>
      <c r="B106" s="16"/>
      <c r="C106" s="16"/>
      <c r="D106" s="16"/>
      <c r="E106" s="16"/>
      <c r="F106" s="16"/>
    </row>
    <row r="107" spans="1:6" x14ac:dyDescent="0.2"/>
    <row r="108" spans="1:6" x14ac:dyDescent="0.2"/>
    <row r="110" spans="1:6"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sheetData>
  <sheetProtection sheet="1" formatCells="0" formatRows="0" insertColumns="0" insertRows="0" deleteRows="0"/>
  <mergeCells count="24">
    <mergeCell ref="D81:E81"/>
    <mergeCell ref="A1:E1"/>
    <mergeCell ref="A24:E24"/>
    <mergeCell ref="A73:E73"/>
    <mergeCell ref="B2:E2"/>
    <mergeCell ref="B3:E3"/>
    <mergeCell ref="B4:E4"/>
    <mergeCell ref="A8:E8"/>
    <mergeCell ref="A9:E9"/>
    <mergeCell ref="B6:E6"/>
    <mergeCell ref="D22:E22"/>
    <mergeCell ref="D71:E71"/>
    <mergeCell ref="A10:E10"/>
    <mergeCell ref="A12:E17"/>
    <mergeCell ref="C33:C36"/>
    <mergeCell ref="C26:C31"/>
    <mergeCell ref="B7:E7"/>
    <mergeCell ref="B5:E5"/>
    <mergeCell ref="C62:C65"/>
    <mergeCell ref="C76:C77"/>
    <mergeCell ref="C38:C42"/>
    <mergeCell ref="C44:C49"/>
    <mergeCell ref="C51:C55"/>
    <mergeCell ref="C57:C6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69:A70 A12 A21 A75 A8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4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8:A20 A27:A68 A76:A79"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ignoredErrors>
    <ignoredError sqref="B71:C71 B81:C81" emptyCellReference="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B18:B21 B26:B70 B79:B80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7"/>
  <sheetViews>
    <sheetView workbookViewId="0">
      <selection sqref="A1:E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211" t="s">
        <v>103</v>
      </c>
      <c r="B1" s="211"/>
      <c r="C1" s="211"/>
      <c r="D1" s="211"/>
      <c r="E1" s="211"/>
    </row>
    <row r="2" spans="1:6" ht="21" customHeight="1" x14ac:dyDescent="0.2">
      <c r="A2" s="2" t="s">
        <v>104</v>
      </c>
      <c r="B2" s="195" t="str">
        <f>'Summary and sign-off'!B2:F2</f>
        <v>Classification Office</v>
      </c>
      <c r="C2" s="195"/>
      <c r="D2" s="195"/>
      <c r="E2" s="195"/>
    </row>
    <row r="3" spans="1:6" ht="31.5" x14ac:dyDescent="0.2">
      <c r="A3" s="2" t="s">
        <v>105</v>
      </c>
      <c r="B3" s="195" t="str">
        <f>'Summary and sign-off'!B3:F3</f>
        <v>Caroline Flora</v>
      </c>
      <c r="C3" s="195"/>
      <c r="D3" s="195"/>
      <c r="E3" s="195"/>
    </row>
    <row r="4" spans="1:6" ht="21" customHeight="1" x14ac:dyDescent="0.2">
      <c r="A4" s="2" t="s">
        <v>106</v>
      </c>
      <c r="B4" s="195">
        <f>'Summary and sign-off'!B4:F4</f>
        <v>45474</v>
      </c>
      <c r="C4" s="195"/>
      <c r="D4" s="195"/>
      <c r="E4" s="195"/>
    </row>
    <row r="5" spans="1:6" ht="21" customHeight="1" x14ac:dyDescent="0.2">
      <c r="A5" s="2" t="s">
        <v>107</v>
      </c>
      <c r="B5" s="195">
        <f>'Summary and sign-off'!B5:F5</f>
        <v>45838</v>
      </c>
      <c r="C5" s="195"/>
      <c r="D5" s="195"/>
      <c r="E5" s="195"/>
    </row>
    <row r="6" spans="1:6" ht="21" customHeight="1" x14ac:dyDescent="0.2">
      <c r="A6" s="2" t="s">
        <v>108</v>
      </c>
      <c r="B6" s="190" t="s">
        <v>74</v>
      </c>
      <c r="C6" s="190"/>
      <c r="D6" s="190"/>
      <c r="E6" s="190"/>
    </row>
    <row r="7" spans="1:6" ht="21" customHeight="1" x14ac:dyDescent="0.2">
      <c r="A7" s="2" t="s">
        <v>54</v>
      </c>
      <c r="B7" s="190" t="s">
        <v>77</v>
      </c>
      <c r="C7" s="190"/>
      <c r="D7" s="190"/>
      <c r="E7" s="190"/>
    </row>
    <row r="8" spans="1:6" ht="35.25" customHeight="1" x14ac:dyDescent="0.25">
      <c r="A8" s="226" t="s">
        <v>127</v>
      </c>
      <c r="B8" s="226"/>
      <c r="C8" s="227"/>
      <c r="D8" s="227"/>
      <c r="E8" s="227"/>
      <c r="F8" s="26"/>
    </row>
    <row r="9" spans="1:6" ht="35.25" customHeight="1" x14ac:dyDescent="0.25">
      <c r="A9" s="224" t="s">
        <v>128</v>
      </c>
      <c r="B9" s="225"/>
      <c r="C9" s="225"/>
      <c r="D9" s="225"/>
      <c r="E9" s="225"/>
      <c r="F9" s="26"/>
    </row>
    <row r="10" spans="1:6" ht="27" customHeight="1" x14ac:dyDescent="0.2">
      <c r="A10" s="23" t="s">
        <v>129</v>
      </c>
      <c r="B10" s="23" t="s">
        <v>61</v>
      </c>
      <c r="C10" s="23" t="s">
        <v>130</v>
      </c>
      <c r="D10" s="23" t="s">
        <v>131</v>
      </c>
      <c r="E10" s="23" t="s">
        <v>116</v>
      </c>
      <c r="F10" s="19"/>
    </row>
    <row r="11" spans="1:6" s="1" customFormat="1" ht="28.5" customHeight="1" x14ac:dyDescent="0.2">
      <c r="A11" s="113">
        <v>45476</v>
      </c>
      <c r="B11" s="183">
        <v>70</v>
      </c>
      <c r="C11" s="118" t="s">
        <v>210</v>
      </c>
      <c r="D11" s="118" t="s">
        <v>209</v>
      </c>
      <c r="E11" s="119" t="s">
        <v>167</v>
      </c>
    </row>
    <row r="12" spans="1:6" s="1" customFormat="1" ht="25.5" x14ac:dyDescent="0.2">
      <c r="A12" s="113">
        <v>45551</v>
      </c>
      <c r="B12" s="183">
        <v>115</v>
      </c>
      <c r="C12" s="118" t="s">
        <v>207</v>
      </c>
      <c r="D12" s="118" t="s">
        <v>206</v>
      </c>
      <c r="E12" s="119" t="s">
        <v>166</v>
      </c>
    </row>
    <row r="13" spans="1:6" s="1" customFormat="1" ht="25.5" x14ac:dyDescent="0.2">
      <c r="A13" s="113">
        <v>45575</v>
      </c>
      <c r="B13" s="183">
        <v>97</v>
      </c>
      <c r="C13" s="118" t="s">
        <v>211</v>
      </c>
      <c r="D13" s="118" t="s">
        <v>184</v>
      </c>
      <c r="E13" s="119" t="s">
        <v>166</v>
      </c>
    </row>
    <row r="14" spans="1:6" s="1" customFormat="1" ht="25.5" x14ac:dyDescent="0.2">
      <c r="A14" s="113">
        <v>45582</v>
      </c>
      <c r="B14" s="183">
        <v>47.94</v>
      </c>
      <c r="C14" s="118" t="s">
        <v>205</v>
      </c>
      <c r="D14" s="118" t="s">
        <v>184</v>
      </c>
      <c r="E14" s="119" t="s">
        <v>166</v>
      </c>
    </row>
    <row r="15" spans="1:6" s="1" customFormat="1" ht="25.5" x14ac:dyDescent="0.2">
      <c r="A15" s="113">
        <v>45742</v>
      </c>
      <c r="B15" s="183">
        <v>158</v>
      </c>
      <c r="C15" s="118" t="s">
        <v>212</v>
      </c>
      <c r="D15" s="118" t="s">
        <v>208</v>
      </c>
      <c r="E15" s="119" t="s">
        <v>166</v>
      </c>
    </row>
    <row r="16" spans="1:6" s="1" customFormat="1" ht="25.5" x14ac:dyDescent="0.2">
      <c r="A16" s="113">
        <v>45750</v>
      </c>
      <c r="B16" s="183">
        <v>46.21</v>
      </c>
      <c r="C16" s="118" t="s">
        <v>203</v>
      </c>
      <c r="D16" s="118" t="s">
        <v>184</v>
      </c>
      <c r="E16" s="119" t="s">
        <v>173</v>
      </c>
    </row>
    <row r="17" spans="1:6" s="1" customFormat="1" ht="25.5" x14ac:dyDescent="0.2">
      <c r="A17" s="113">
        <v>45751</v>
      </c>
      <c r="B17" s="183">
        <v>57</v>
      </c>
      <c r="C17" s="118" t="s">
        <v>204</v>
      </c>
      <c r="D17" s="118" t="s">
        <v>184</v>
      </c>
      <c r="E17" s="119" t="s">
        <v>173</v>
      </c>
    </row>
    <row r="18" spans="1:6" s="1" customFormat="1" x14ac:dyDescent="0.2">
      <c r="A18" s="113"/>
      <c r="B18" s="114"/>
      <c r="C18" s="118"/>
      <c r="D18" s="118"/>
      <c r="E18" s="119"/>
    </row>
    <row r="19" spans="1:6" s="1" customFormat="1" x14ac:dyDescent="0.2">
      <c r="A19" s="113"/>
      <c r="B19" s="114"/>
      <c r="C19" s="118"/>
      <c r="D19" s="118"/>
      <c r="E19" s="119"/>
      <c r="F19" s="153"/>
    </row>
    <row r="20" spans="1:6" s="1" customFormat="1" x14ac:dyDescent="0.2">
      <c r="A20" s="113"/>
      <c r="B20" s="114"/>
      <c r="C20" s="158"/>
      <c r="D20" s="158"/>
      <c r="E20" s="159"/>
      <c r="F20" s="153"/>
    </row>
    <row r="21" spans="1:6" s="1" customFormat="1" x14ac:dyDescent="0.2">
      <c r="A21" s="113"/>
      <c r="B21" s="114"/>
      <c r="C21" s="158"/>
      <c r="D21" s="118"/>
      <c r="E21" s="119"/>
    </row>
    <row r="22" spans="1:6" s="1" customFormat="1" x14ac:dyDescent="0.2">
      <c r="A22" s="113"/>
      <c r="B22" s="114"/>
      <c r="C22" s="118"/>
      <c r="D22" s="118"/>
      <c r="E22" s="119"/>
    </row>
    <row r="23" spans="1:6" s="1" customFormat="1" x14ac:dyDescent="0.2">
      <c r="A23" s="113"/>
      <c r="B23" s="114"/>
      <c r="C23" s="118"/>
      <c r="D23" s="118"/>
      <c r="E23" s="119"/>
    </row>
    <row r="24" spans="1:6" s="1" customFormat="1" x14ac:dyDescent="0.2">
      <c r="A24" s="113"/>
      <c r="B24" s="114"/>
      <c r="C24" s="118"/>
      <c r="D24" s="118"/>
      <c r="E24" s="119"/>
    </row>
    <row r="25" spans="1:6" s="1" customFormat="1" x14ac:dyDescent="0.2">
      <c r="A25" s="117"/>
      <c r="B25" s="114"/>
      <c r="C25" s="118"/>
      <c r="D25" s="118"/>
      <c r="E25" s="119"/>
    </row>
    <row r="26" spans="1:6" s="1" customFormat="1" ht="11.25" hidden="1" customHeight="1" x14ac:dyDescent="0.2">
      <c r="A26" s="117"/>
      <c r="B26" s="114"/>
      <c r="C26" s="118"/>
      <c r="D26" s="118"/>
      <c r="E26" s="119"/>
    </row>
    <row r="27" spans="1:6" ht="34.5" customHeight="1" x14ac:dyDescent="0.2">
      <c r="A27" s="95"/>
      <c r="B27" s="92"/>
      <c r="C27" s="96"/>
      <c r="D27" s="96"/>
      <c r="E27" s="97"/>
      <c r="F27" s="1"/>
    </row>
    <row r="28" spans="1:6" ht="15" x14ac:dyDescent="0.2">
      <c r="A28" s="50" t="s">
        <v>132</v>
      </c>
      <c r="B28" s="59">
        <f>SUM(B11:B27)</f>
        <v>591.15</v>
      </c>
      <c r="C28" s="67" t="str">
        <f>IF(SUBTOTAL(3,B13:B27)=SUBTOTAL(103,B13:B27),'Summary and sign-off'!$A$48,'Summary and sign-off'!$A$49)</f>
        <v>Check - there are no hidden rows with data</v>
      </c>
      <c r="D28" s="210" t="str">
        <f>IF('Summary and sign-off'!F58='Summary and sign-off'!F54,'Summary and sign-off'!A51,'Summary and sign-off'!A50)</f>
        <v>Check - each entry provides sufficient information</v>
      </c>
      <c r="E28" s="210"/>
    </row>
    <row r="29" spans="1:6" x14ac:dyDescent="0.2">
      <c r="A29" s="17"/>
      <c r="B29" s="16"/>
      <c r="C29" s="16"/>
      <c r="D29" s="16"/>
      <c r="E29" s="16"/>
    </row>
    <row r="30" spans="1:6" ht="12.75" customHeight="1" x14ac:dyDescent="0.2">
      <c r="A30" s="17"/>
      <c r="B30" s="18"/>
      <c r="C30" s="16"/>
      <c r="D30" s="16"/>
      <c r="E30" s="16"/>
    </row>
    <row r="31" spans="1:6" x14ac:dyDescent="0.2">
      <c r="A31" s="19"/>
      <c r="B31" s="19"/>
      <c r="C31" s="19"/>
      <c r="D31" s="19"/>
      <c r="E31" s="19"/>
    </row>
    <row r="32" spans="1:6" x14ac:dyDescent="0.2">
      <c r="A32" s="19"/>
      <c r="B32" s="19"/>
      <c r="C32" s="27"/>
      <c r="D32" s="27"/>
      <c r="E32" s="27"/>
      <c r="F32" s="16"/>
    </row>
    <row r="33" spans="1:5" x14ac:dyDescent="0.2">
      <c r="A33" s="19"/>
      <c r="B33" s="18"/>
      <c r="C33" s="16"/>
      <c r="D33" s="16"/>
      <c r="E33" s="16"/>
    </row>
    <row r="34" spans="1:5" ht="12.75" customHeight="1" x14ac:dyDescent="0.2">
      <c r="A34" s="19"/>
      <c r="B34" s="19"/>
      <c r="C34" s="27"/>
      <c r="D34" s="27"/>
      <c r="E34" s="27"/>
    </row>
    <row r="35" spans="1:5" x14ac:dyDescent="0.2">
      <c r="A35" s="19"/>
      <c r="B35" s="19"/>
      <c r="C35" s="21"/>
      <c r="D35" s="21"/>
      <c r="E35" s="21"/>
    </row>
    <row r="36" spans="1:5" hidden="1" x14ac:dyDescent="0.2">
      <c r="A36" s="16"/>
      <c r="B36" s="16"/>
      <c r="C36" s="16"/>
      <c r="D36" s="16"/>
      <c r="E36" s="16"/>
    </row>
    <row r="37" spans="1:5" x14ac:dyDescent="0.2"/>
  </sheetData>
  <sheetProtection sheet="1" formatCells="0" insertRows="0" deleteRows="0"/>
  <mergeCells count="10">
    <mergeCell ref="D28:E28"/>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7 A1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4 A15:A26"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B15:B27 B12:B14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0"/>
  <sheetViews>
    <sheetView workbookViewId="0">
      <selection sqref="A1:E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211" t="s">
        <v>103</v>
      </c>
      <c r="B1" s="211"/>
      <c r="C1" s="211"/>
      <c r="D1" s="211"/>
      <c r="E1" s="211"/>
    </row>
    <row r="2" spans="1:6" ht="21" customHeight="1" x14ac:dyDescent="0.2">
      <c r="A2" s="2" t="s">
        <v>104</v>
      </c>
      <c r="B2" s="195" t="str">
        <f>'Summary and sign-off'!B2:F2</f>
        <v>Classification Office</v>
      </c>
      <c r="C2" s="195"/>
      <c r="D2" s="195"/>
      <c r="E2" s="195"/>
    </row>
    <row r="3" spans="1:6" ht="31.5" x14ac:dyDescent="0.2">
      <c r="A3" s="2" t="s">
        <v>134</v>
      </c>
      <c r="B3" s="195" t="str">
        <f>'Summary and sign-off'!B3:F3</f>
        <v>Caroline Flora</v>
      </c>
      <c r="C3" s="195"/>
      <c r="D3" s="195"/>
      <c r="E3" s="195"/>
    </row>
    <row r="4" spans="1:6" ht="21" customHeight="1" x14ac:dyDescent="0.2">
      <c r="A4" s="2" t="s">
        <v>106</v>
      </c>
      <c r="B4" s="195">
        <f>'Summary and sign-off'!B4:F4</f>
        <v>45474</v>
      </c>
      <c r="C4" s="195"/>
      <c r="D4" s="195"/>
      <c r="E4" s="195"/>
    </row>
    <row r="5" spans="1:6" ht="21" customHeight="1" x14ac:dyDescent="0.2">
      <c r="A5" s="2" t="s">
        <v>107</v>
      </c>
      <c r="B5" s="195">
        <f>'Summary and sign-off'!B5:F5</f>
        <v>45838</v>
      </c>
      <c r="C5" s="195"/>
      <c r="D5" s="195"/>
      <c r="E5" s="195"/>
    </row>
    <row r="6" spans="1:6" ht="21" customHeight="1" x14ac:dyDescent="0.2">
      <c r="A6" s="2" t="s">
        <v>108</v>
      </c>
      <c r="B6" s="190" t="s">
        <v>75</v>
      </c>
      <c r="C6" s="190"/>
      <c r="D6" s="190"/>
      <c r="E6" s="190"/>
      <c r="F6" s="22"/>
    </row>
    <row r="7" spans="1:6" ht="21" customHeight="1" x14ac:dyDescent="0.2">
      <c r="A7" s="2" t="s">
        <v>54</v>
      </c>
      <c r="B7" s="190" t="s">
        <v>77</v>
      </c>
      <c r="C7" s="190"/>
      <c r="D7" s="190"/>
      <c r="E7" s="190"/>
      <c r="F7" s="22"/>
    </row>
    <row r="8" spans="1:6" ht="35.25" customHeight="1" x14ac:dyDescent="0.2">
      <c r="A8" s="214" t="s">
        <v>135</v>
      </c>
      <c r="B8" s="214"/>
      <c r="C8" s="227"/>
      <c r="D8" s="227"/>
      <c r="E8" s="227"/>
    </row>
    <row r="9" spans="1:6" ht="35.25" customHeight="1" x14ac:dyDescent="0.2">
      <c r="A9" s="228" t="s">
        <v>136</v>
      </c>
      <c r="B9" s="229"/>
      <c r="C9" s="229"/>
      <c r="D9" s="229"/>
      <c r="E9" s="229"/>
    </row>
    <row r="10" spans="1:6" ht="27" customHeight="1" x14ac:dyDescent="0.2">
      <c r="A10" s="23" t="s">
        <v>112</v>
      </c>
      <c r="B10" s="23" t="s">
        <v>61</v>
      </c>
      <c r="C10" s="23" t="s">
        <v>137</v>
      </c>
      <c r="D10" s="23" t="s">
        <v>138</v>
      </c>
      <c r="E10" s="23" t="s">
        <v>116</v>
      </c>
      <c r="F10" s="19"/>
    </row>
    <row r="11" spans="1:6" s="1" customFormat="1" hidden="1" x14ac:dyDescent="0.2">
      <c r="A11" s="95"/>
      <c r="B11" s="92"/>
      <c r="C11" s="96"/>
      <c r="D11" s="96"/>
      <c r="E11" s="97"/>
    </row>
    <row r="12" spans="1:6" s="1" customFormat="1" ht="25.5" x14ac:dyDescent="0.2">
      <c r="A12" s="150" t="s">
        <v>190</v>
      </c>
      <c r="B12" s="183">
        <v>300.95</v>
      </c>
      <c r="C12" s="145" t="s">
        <v>189</v>
      </c>
      <c r="D12" s="146" t="s">
        <v>186</v>
      </c>
      <c r="E12" s="149" t="s">
        <v>187</v>
      </c>
    </row>
    <row r="13" spans="1:6" s="1" customFormat="1" ht="25.5" x14ac:dyDescent="0.2">
      <c r="A13" s="150" t="s">
        <v>190</v>
      </c>
      <c r="B13" s="183">
        <v>1122</v>
      </c>
      <c r="C13" s="146" t="s">
        <v>191</v>
      </c>
      <c r="D13" s="146" t="s">
        <v>197</v>
      </c>
      <c r="E13" s="149" t="s">
        <v>166</v>
      </c>
    </row>
    <row r="14" spans="1:6" s="1" customFormat="1" ht="25.5" x14ac:dyDescent="0.2">
      <c r="A14" s="150" t="s">
        <v>190</v>
      </c>
      <c r="B14" s="183">
        <v>903</v>
      </c>
      <c r="C14" s="147" t="s">
        <v>196</v>
      </c>
      <c r="D14" s="146" t="s">
        <v>188</v>
      </c>
      <c r="E14" s="149" t="s">
        <v>166</v>
      </c>
    </row>
    <row r="15" spans="1:6" s="1" customFormat="1" ht="24.75" customHeight="1" x14ac:dyDescent="0.2">
      <c r="A15" s="151">
        <v>45474</v>
      </c>
      <c r="B15" s="183">
        <v>935</v>
      </c>
      <c r="C15" s="147" t="s">
        <v>192</v>
      </c>
      <c r="D15" s="146" t="s">
        <v>188</v>
      </c>
      <c r="E15" s="149" t="s">
        <v>166</v>
      </c>
    </row>
    <row r="16" spans="1:6" s="1" customFormat="1" ht="25.5" x14ac:dyDescent="0.2">
      <c r="A16" s="151">
        <v>45505</v>
      </c>
      <c r="B16" s="183">
        <v>33</v>
      </c>
      <c r="C16" s="148" t="s">
        <v>195</v>
      </c>
      <c r="D16" s="146" t="s">
        <v>188</v>
      </c>
      <c r="E16" s="149" t="s">
        <v>166</v>
      </c>
    </row>
    <row r="17" spans="1:6" s="1" customFormat="1" ht="25.5" x14ac:dyDescent="0.2">
      <c r="A17" s="151">
        <v>45627</v>
      </c>
      <c r="B17" s="183">
        <v>640</v>
      </c>
      <c r="C17" s="147" t="s">
        <v>194</v>
      </c>
      <c r="D17" s="146" t="s">
        <v>188</v>
      </c>
      <c r="E17" s="149" t="s">
        <v>166</v>
      </c>
    </row>
    <row r="18" spans="1:6" s="1" customFormat="1" ht="25.5" x14ac:dyDescent="0.2">
      <c r="A18" s="151">
        <v>45748</v>
      </c>
      <c r="B18" s="183">
        <v>317</v>
      </c>
      <c r="C18" s="147" t="s">
        <v>193</v>
      </c>
      <c r="D18" s="146" t="s">
        <v>188</v>
      </c>
      <c r="E18" s="149" t="s">
        <v>166</v>
      </c>
    </row>
    <row r="19" spans="1:6" s="1" customFormat="1" ht="25.5" x14ac:dyDescent="0.2">
      <c r="A19" s="151">
        <v>45748</v>
      </c>
      <c r="B19" s="183">
        <v>200</v>
      </c>
      <c r="C19" s="147" t="s">
        <v>198</v>
      </c>
      <c r="D19" s="146" t="s">
        <v>188</v>
      </c>
      <c r="E19" s="149" t="s">
        <v>166</v>
      </c>
    </row>
    <row r="20" spans="1:6" s="1" customFormat="1" x14ac:dyDescent="0.2">
      <c r="A20" s="151"/>
      <c r="B20" s="114"/>
      <c r="C20" s="147"/>
      <c r="D20" s="152"/>
      <c r="E20" s="152"/>
    </row>
    <row r="21" spans="1:6" s="1" customFormat="1" x14ac:dyDescent="0.2">
      <c r="A21" s="117"/>
      <c r="B21" s="114"/>
      <c r="C21" s="118"/>
      <c r="D21" s="118"/>
      <c r="E21" s="119"/>
    </row>
    <row r="22" spans="1:6" s="1" customFormat="1" hidden="1" x14ac:dyDescent="0.2">
      <c r="A22" s="95"/>
      <c r="B22" s="92"/>
      <c r="C22" s="96"/>
      <c r="D22" s="96"/>
      <c r="E22" s="97"/>
    </row>
    <row r="23" spans="1:6" ht="34.5" customHeight="1" x14ac:dyDescent="0.2">
      <c r="A23" s="50" t="s">
        <v>139</v>
      </c>
      <c r="B23" s="59">
        <f>SUM(B11:B22)</f>
        <v>4450.95</v>
      </c>
      <c r="C23" s="67" t="str">
        <f>IF(SUBTOTAL(3,B11:B22)=SUBTOTAL(103,B11:B22),'Summary and sign-off'!$A$48,'Summary and sign-off'!$A$49)</f>
        <v>Check - there are no hidden rows with data</v>
      </c>
      <c r="D23" s="210" t="str">
        <f>IF('Summary and sign-off'!F59='Summary and sign-off'!F54,'Summary and sign-off'!A51,'Summary and sign-off'!A50)</f>
        <v>Check - each entry provides sufficient information</v>
      </c>
      <c r="E23" s="210"/>
    </row>
    <row r="24" spans="1:6" ht="14.1" customHeight="1" x14ac:dyDescent="0.2">
      <c r="B24" s="16"/>
      <c r="C24" s="16"/>
      <c r="D24" s="16"/>
      <c r="E24" s="16"/>
    </row>
    <row r="25" spans="1:6" x14ac:dyDescent="0.2">
      <c r="A25" s="17"/>
      <c r="B25" s="16"/>
      <c r="C25" s="16"/>
      <c r="D25" s="16"/>
      <c r="E25" s="16"/>
    </row>
    <row r="26" spans="1:6" ht="12.6" customHeight="1" x14ac:dyDescent="0.2">
      <c r="A26" s="19"/>
      <c r="B26" s="16"/>
      <c r="C26" s="16"/>
      <c r="D26" s="16"/>
      <c r="E26" s="16"/>
    </row>
    <row r="27" spans="1:6" x14ac:dyDescent="0.2">
      <c r="A27" s="19"/>
      <c r="B27" s="18"/>
      <c r="C27" s="16"/>
      <c r="D27" s="16"/>
      <c r="E27" s="16"/>
      <c r="F27" s="16"/>
    </row>
    <row r="28" spans="1:6" x14ac:dyDescent="0.2">
      <c r="A28" s="19"/>
      <c r="C28" s="16"/>
      <c r="D28" s="16"/>
      <c r="E28" s="16"/>
      <c r="F28" s="16"/>
    </row>
    <row r="29" spans="1:6" ht="12.75" customHeight="1" x14ac:dyDescent="0.2">
      <c r="A29" s="19"/>
      <c r="B29" s="24"/>
      <c r="C29" s="21"/>
      <c r="D29" s="21"/>
      <c r="E29" s="21"/>
      <c r="F29" s="21"/>
    </row>
    <row r="30" spans="1:6" x14ac:dyDescent="0.2">
      <c r="B30" s="25"/>
      <c r="C30" s="16"/>
      <c r="D30" s="16"/>
      <c r="E30" s="16"/>
    </row>
    <row r="31" spans="1:6" hidden="1" x14ac:dyDescent="0.2">
      <c r="A31" s="16"/>
      <c r="B31" s="16"/>
      <c r="C31" s="16"/>
      <c r="D31" s="16"/>
    </row>
    <row r="32" spans="1:6" ht="12.75" hidden="1" customHeight="1" x14ac:dyDescent="0.2"/>
    <row r="33" spans="1:5" hidden="1" x14ac:dyDescent="0.2">
      <c r="A33" s="16"/>
      <c r="B33" s="16"/>
      <c r="C33" s="16"/>
      <c r="D33" s="16"/>
      <c r="E33" s="16"/>
    </row>
    <row r="34" spans="1:5" hidden="1" x14ac:dyDescent="0.2">
      <c r="A34" s="16"/>
      <c r="B34" s="16"/>
      <c r="C34" s="16"/>
      <c r="D34" s="16"/>
      <c r="E34" s="16"/>
    </row>
    <row r="35" spans="1:5" hidden="1" x14ac:dyDescent="0.2">
      <c r="A35" s="16"/>
      <c r="B35" s="16"/>
      <c r="C35" s="16"/>
      <c r="D35" s="16"/>
      <c r="E35" s="16"/>
    </row>
    <row r="36" spans="1:5" hidden="1" x14ac:dyDescent="0.2">
      <c r="A36" s="16"/>
      <c r="B36" s="16"/>
      <c r="C36" s="16"/>
      <c r="D36" s="16"/>
      <c r="E36" s="16"/>
    </row>
    <row r="37" spans="1:5" hidden="1" x14ac:dyDescent="0.2">
      <c r="A37" s="16"/>
      <c r="B37" s="16"/>
      <c r="C37" s="16"/>
      <c r="D37" s="16"/>
      <c r="E37" s="16"/>
    </row>
    <row r="38" spans="1:5" x14ac:dyDescent="0.2"/>
    <row r="39" spans="1:5" x14ac:dyDescent="0.2"/>
    <row r="40" spans="1:5" x14ac:dyDescent="0.2"/>
  </sheetData>
  <sheetProtection sheet="1" formatCells="0" insertRows="0" deleteRows="0"/>
  <mergeCells count="10">
    <mergeCell ref="D23:E23"/>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2"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9:A20 A16 A17 A18 A21"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B11:B18 B19:B22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workbookViewId="0">
      <selection sqref="A1:F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7" ht="26.25" customHeight="1" x14ac:dyDescent="0.2">
      <c r="A1" s="211" t="s">
        <v>141</v>
      </c>
      <c r="B1" s="211"/>
      <c r="C1" s="211"/>
      <c r="D1" s="211"/>
      <c r="E1" s="211"/>
      <c r="F1" s="211"/>
    </row>
    <row r="2" spans="1:7" ht="21" customHeight="1" x14ac:dyDescent="0.2">
      <c r="A2" s="2" t="s">
        <v>104</v>
      </c>
      <c r="B2" s="195" t="str">
        <f>'Summary and sign-off'!B2:F2</f>
        <v>Classification Office</v>
      </c>
      <c r="C2" s="195"/>
      <c r="D2" s="195"/>
      <c r="E2" s="195"/>
      <c r="F2" s="195"/>
    </row>
    <row r="3" spans="1:7" ht="31.5" x14ac:dyDescent="0.2">
      <c r="A3" s="2" t="s">
        <v>105</v>
      </c>
      <c r="B3" s="195" t="str">
        <f>'Summary and sign-off'!B3:F3</f>
        <v>Caroline Flora</v>
      </c>
      <c r="C3" s="195"/>
      <c r="D3" s="195"/>
      <c r="E3" s="195"/>
      <c r="F3" s="195"/>
    </row>
    <row r="4" spans="1:7" ht="21" customHeight="1" x14ac:dyDescent="0.2">
      <c r="A4" s="2" t="s">
        <v>106</v>
      </c>
      <c r="B4" s="195">
        <f>'Summary and sign-off'!B4:F4</f>
        <v>45474</v>
      </c>
      <c r="C4" s="195"/>
      <c r="D4" s="195"/>
      <c r="E4" s="195"/>
      <c r="F4" s="195"/>
    </row>
    <row r="5" spans="1:7" ht="21" customHeight="1" x14ac:dyDescent="0.2">
      <c r="A5" s="2" t="s">
        <v>107</v>
      </c>
      <c r="B5" s="195">
        <f>'Summary and sign-off'!B5:F5</f>
        <v>45838</v>
      </c>
      <c r="C5" s="195"/>
      <c r="D5" s="195"/>
      <c r="E5" s="195"/>
      <c r="F5" s="195"/>
    </row>
    <row r="6" spans="1:7" ht="21" customHeight="1" x14ac:dyDescent="0.2">
      <c r="A6" s="2" t="s">
        <v>142</v>
      </c>
      <c r="B6" s="190" t="s">
        <v>74</v>
      </c>
      <c r="C6" s="190"/>
      <c r="D6" s="190"/>
      <c r="E6" s="190"/>
      <c r="F6" s="190"/>
    </row>
    <row r="7" spans="1:7" ht="21" customHeight="1" x14ac:dyDescent="0.2">
      <c r="A7" s="2" t="s">
        <v>54</v>
      </c>
      <c r="B7" s="190" t="s">
        <v>77</v>
      </c>
      <c r="C7" s="190"/>
      <c r="D7" s="190"/>
      <c r="E7" s="190"/>
      <c r="F7" s="190"/>
    </row>
    <row r="8" spans="1:7" ht="36" customHeight="1" x14ac:dyDescent="0.2">
      <c r="A8" s="214" t="s">
        <v>143</v>
      </c>
      <c r="B8" s="214"/>
      <c r="C8" s="214"/>
      <c r="D8" s="214"/>
      <c r="E8" s="214"/>
      <c r="F8" s="214"/>
    </row>
    <row r="9" spans="1:7" ht="36" customHeight="1" x14ac:dyDescent="0.2">
      <c r="A9" s="228" t="s">
        <v>144</v>
      </c>
      <c r="B9" s="229"/>
      <c r="C9" s="229"/>
      <c r="D9" s="229"/>
      <c r="E9" s="229"/>
      <c r="F9" s="229"/>
    </row>
    <row r="10" spans="1:7" ht="39" customHeight="1" x14ac:dyDescent="0.2">
      <c r="A10" s="23" t="s">
        <v>112</v>
      </c>
      <c r="B10" s="108" t="s">
        <v>145</v>
      </c>
      <c r="C10" s="108" t="s">
        <v>146</v>
      </c>
      <c r="D10" s="108" t="s">
        <v>147</v>
      </c>
      <c r="E10" s="108" t="s">
        <v>148</v>
      </c>
      <c r="F10" s="108" t="s">
        <v>149</v>
      </c>
    </row>
    <row r="11" spans="1:7" s="1" customFormat="1" ht="38.25" x14ac:dyDescent="0.2">
      <c r="A11" s="113">
        <v>45778</v>
      </c>
      <c r="B11" s="115" t="s">
        <v>202</v>
      </c>
      <c r="C11" s="121" t="s">
        <v>90</v>
      </c>
      <c r="D11" s="118" t="s">
        <v>199</v>
      </c>
      <c r="E11" s="122">
        <v>720</v>
      </c>
      <c r="F11" s="119" t="s">
        <v>216</v>
      </c>
    </row>
    <row r="12" spans="1:7" s="1" customFormat="1" ht="76.5" x14ac:dyDescent="0.2">
      <c r="A12" s="113">
        <v>45495</v>
      </c>
      <c r="B12" s="120" t="s">
        <v>217</v>
      </c>
      <c r="C12" s="121" t="s">
        <v>90</v>
      </c>
      <c r="D12" s="120" t="s">
        <v>200</v>
      </c>
      <c r="E12" s="122" t="s">
        <v>85</v>
      </c>
      <c r="F12" s="119" t="s">
        <v>201</v>
      </c>
    </row>
    <row r="13" spans="1:7" s="1" customFormat="1" x14ac:dyDescent="0.2">
      <c r="A13" s="113"/>
      <c r="B13" s="120"/>
      <c r="C13" s="121"/>
      <c r="D13" s="120"/>
      <c r="E13" s="122"/>
      <c r="F13" s="123"/>
    </row>
    <row r="14" spans="1:7" s="1" customFormat="1" x14ac:dyDescent="0.2">
      <c r="A14" s="154"/>
      <c r="B14" s="155"/>
      <c r="C14" s="155"/>
      <c r="D14" s="155"/>
      <c r="E14" s="156"/>
      <c r="F14" s="157"/>
      <c r="G14" s="153"/>
    </row>
    <row r="15" spans="1:7" s="1" customFormat="1" x14ac:dyDescent="0.2">
      <c r="A15" s="113"/>
      <c r="B15" s="120"/>
      <c r="C15" s="121"/>
      <c r="D15" s="120"/>
      <c r="E15" s="122"/>
      <c r="F15" s="123"/>
    </row>
    <row r="16" spans="1:7" s="1" customFormat="1" x14ac:dyDescent="0.2">
      <c r="A16" s="113"/>
      <c r="B16" s="120"/>
      <c r="C16" s="121"/>
      <c r="D16" s="120"/>
      <c r="E16" s="122"/>
      <c r="F16" s="123"/>
    </row>
    <row r="17" spans="1:7" s="1" customFormat="1" x14ac:dyDescent="0.2">
      <c r="A17" s="113"/>
      <c r="B17" s="120"/>
      <c r="C17" s="121"/>
      <c r="D17" s="120"/>
      <c r="E17" s="122"/>
      <c r="F17" s="123"/>
    </row>
    <row r="18" spans="1:7" s="1" customFormat="1" hidden="1" x14ac:dyDescent="0.2">
      <c r="A18" s="91"/>
      <c r="B18" s="96"/>
      <c r="C18" s="98"/>
      <c r="D18" s="96"/>
      <c r="E18" s="99"/>
      <c r="F18" s="97"/>
    </row>
    <row r="19" spans="1:7" ht="34.5" customHeight="1" x14ac:dyDescent="0.2">
      <c r="A19" s="109" t="s">
        <v>150</v>
      </c>
      <c r="B19" s="110" t="s">
        <v>151</v>
      </c>
      <c r="C19" s="111">
        <f>C20+C21</f>
        <v>2</v>
      </c>
      <c r="D19" s="112" t="str">
        <f>IF(SUBTOTAL(3,C11:C18)=SUBTOTAL(103,C11:C18),'Summary and sign-off'!$A$48,'Summary and sign-off'!$A$49)</f>
        <v>Check - there are no hidden rows with data</v>
      </c>
      <c r="E19" s="210" t="str">
        <f>IF('Summary and sign-off'!F60='Summary and sign-off'!F54,'Summary and sign-off'!A52,'Summary and sign-off'!A50)</f>
        <v>Check - each entry provides sufficient information</v>
      </c>
      <c r="F19" s="210"/>
      <c r="G19" s="1"/>
    </row>
    <row r="20" spans="1:7" ht="25.5" customHeight="1" x14ac:dyDescent="0.25">
      <c r="A20" s="51"/>
      <c r="B20" s="52" t="s">
        <v>90</v>
      </c>
      <c r="C20" s="53">
        <f>COUNTIF(C11:C18,'Summary and sign-off'!A45)</f>
        <v>2</v>
      </c>
      <c r="D20" s="13"/>
      <c r="E20" s="14"/>
      <c r="F20" s="15"/>
    </row>
    <row r="21" spans="1:7" ht="25.5" customHeight="1" x14ac:dyDescent="0.25">
      <c r="A21" s="51"/>
      <c r="B21" s="52" t="s">
        <v>91</v>
      </c>
      <c r="C21" s="53">
        <f>COUNTIF(C11:C18,'Summary and sign-off'!A46)</f>
        <v>0</v>
      </c>
      <c r="D21" s="13"/>
      <c r="E21" s="14"/>
      <c r="F21" s="15"/>
    </row>
    <row r="22" spans="1:7" x14ac:dyDescent="0.2">
      <c r="A22" s="16"/>
      <c r="B22" s="17"/>
      <c r="C22" s="16"/>
      <c r="D22" s="18"/>
      <c r="E22" s="18"/>
      <c r="F22" s="16"/>
    </row>
    <row r="23" spans="1:7" x14ac:dyDescent="0.2">
      <c r="A23" s="17" t="s">
        <v>140</v>
      </c>
      <c r="B23" s="17"/>
      <c r="C23" s="17"/>
      <c r="D23" s="17"/>
      <c r="E23" s="17"/>
      <c r="F23" s="17"/>
    </row>
    <row r="24" spans="1:7" ht="12.6" customHeight="1" x14ac:dyDescent="0.2">
      <c r="A24" s="19" t="s">
        <v>126</v>
      </c>
      <c r="B24" s="16"/>
      <c r="C24" s="16"/>
      <c r="D24" s="16"/>
      <c r="E24" s="16"/>
    </row>
    <row r="25" spans="1:7" x14ac:dyDescent="0.2">
      <c r="A25" s="19" t="s">
        <v>73</v>
      </c>
      <c r="B25" s="18"/>
      <c r="C25" s="16"/>
      <c r="D25" s="16"/>
      <c r="E25" s="16"/>
      <c r="F25" s="16"/>
    </row>
    <row r="26" spans="1:7" x14ac:dyDescent="0.2">
      <c r="A26" s="19" t="s">
        <v>152</v>
      </c>
      <c r="B26" s="20"/>
      <c r="C26" s="20"/>
      <c r="D26" s="20"/>
      <c r="E26" s="20"/>
      <c r="F26" s="20"/>
    </row>
    <row r="27" spans="1:7" ht="12.75" customHeight="1" x14ac:dyDescent="0.2">
      <c r="A27" s="19" t="s">
        <v>153</v>
      </c>
      <c r="B27" s="16"/>
      <c r="C27" s="16"/>
      <c r="D27" s="16"/>
      <c r="E27" s="16"/>
      <c r="F27" s="16"/>
    </row>
    <row r="28" spans="1:7" ht="12.95" customHeight="1" x14ac:dyDescent="0.2">
      <c r="A28" s="19" t="s">
        <v>154</v>
      </c>
      <c r="B28" s="16"/>
      <c r="C28" s="16"/>
      <c r="D28" s="16"/>
      <c r="E28" s="16"/>
      <c r="F28" s="16"/>
    </row>
    <row r="29" spans="1:7" x14ac:dyDescent="0.2">
      <c r="A29" s="19" t="s">
        <v>155</v>
      </c>
      <c r="C29" s="16"/>
      <c r="D29" s="16"/>
      <c r="E29" s="16"/>
      <c r="F29" s="16"/>
    </row>
    <row r="30" spans="1:7" ht="12.75" customHeight="1" x14ac:dyDescent="0.2">
      <c r="A30" s="19" t="s">
        <v>133</v>
      </c>
      <c r="B30" s="19"/>
      <c r="C30" s="21"/>
      <c r="D30" s="21"/>
      <c r="E30" s="21"/>
      <c r="F30" s="21"/>
    </row>
    <row r="31" spans="1:7" ht="12.75" customHeight="1" x14ac:dyDescent="0.2">
      <c r="A31" s="19"/>
      <c r="B31" s="19"/>
      <c r="C31" s="21"/>
      <c r="D31" s="21"/>
      <c r="E31" s="21"/>
      <c r="F31" s="21"/>
    </row>
    <row r="32" spans="1:7" ht="12.75" hidden="1" customHeight="1" x14ac:dyDescent="0.2">
      <c r="A32" s="19"/>
      <c r="B32" s="19"/>
      <c r="C32" s="21"/>
      <c r="D32" s="21"/>
      <c r="E32" s="21"/>
      <c r="F32" s="21"/>
    </row>
    <row r="35" spans="1:6" hidden="1" x14ac:dyDescent="0.2">
      <c r="A35" s="17"/>
      <c r="B35" s="17"/>
      <c r="C35" s="17"/>
      <c r="D35" s="17"/>
      <c r="E35" s="17"/>
      <c r="F35" s="17"/>
    </row>
    <row r="36" spans="1:6" hidden="1" x14ac:dyDescent="0.2">
      <c r="A36" s="17"/>
      <c r="B36" s="17"/>
      <c r="C36" s="17"/>
      <c r="D36" s="17"/>
      <c r="E36" s="17"/>
      <c r="F36" s="17"/>
    </row>
    <row r="37" spans="1:6" hidden="1" x14ac:dyDescent="0.2">
      <c r="A37" s="17"/>
      <c r="B37" s="17"/>
      <c r="C37" s="17"/>
      <c r="D37" s="17"/>
      <c r="E37" s="17"/>
      <c r="F37" s="17"/>
    </row>
    <row r="38" spans="1:6" hidden="1" x14ac:dyDescent="0.2">
      <c r="A38" s="17"/>
      <c r="B38" s="17"/>
      <c r="C38" s="17"/>
      <c r="D38" s="17"/>
      <c r="E38" s="17"/>
      <c r="F38" s="17"/>
    </row>
    <row r="39" spans="1:6" hidden="1" x14ac:dyDescent="0.2">
      <c r="A39" s="17"/>
      <c r="B39" s="17"/>
      <c r="C39" s="17"/>
      <c r="D39" s="17"/>
      <c r="E39" s="17"/>
      <c r="F39" s="17"/>
    </row>
    <row r="40" spans="1:6" x14ac:dyDescent="0.2"/>
    <row r="41" spans="1:6" x14ac:dyDescent="0.2"/>
    <row r="42" spans="1:6" x14ac:dyDescent="0.2"/>
    <row r="43" spans="1:6" x14ac:dyDescent="0.2"/>
    <row r="44" spans="1:6" x14ac:dyDescent="0.2"/>
    <row r="45" spans="1:6" x14ac:dyDescent="0.2"/>
  </sheetData>
  <sheetProtection sheet="1" formatCells="0" insertRows="0" deleteRows="0"/>
  <dataConsolidate/>
  <mergeCells count="10">
    <mergeCell ref="E19:F19"/>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8"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C11:C18</xm:sqref>
        </x14:dataValidation>
        <x14:dataValidation type="list" errorStyle="information" operator="greaterThan" allowBlank="1" showInputMessage="1" prompt="Provide specific $ value if possible" xr:uid="{00000000-0002-0000-0500-000003000000}">
          <x14:formula1>
            <xm:f>'Summary and sign-off'!$A$39:$A$44</xm:f>
          </x14:formula1>
          <xm:sqref>E11:E18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78ADB8E7899F41B4652F8A859A3FEA" ma:contentTypeVersion="13" ma:contentTypeDescription="Create a new document." ma:contentTypeScope="" ma:versionID="3a00341cd02f10f7c94bb152defbde83">
  <xsd:schema xmlns:xsd="http://www.w3.org/2001/XMLSchema" xmlns:xs="http://www.w3.org/2001/XMLSchema" xmlns:p="http://schemas.microsoft.com/office/2006/metadata/properties" xmlns:ns2="613496cc-d8c0-4f86-b55e-16fd7d6cd8aa" xmlns:ns3="f47fae68-1ff9-489c-ab28-8a9590925f52" targetNamespace="http://schemas.microsoft.com/office/2006/metadata/properties" ma:root="true" ma:fieldsID="c97016b6421c42e2580ecd56e30286b4" ns2:_="" ns3:_="">
    <xsd:import namespace="613496cc-d8c0-4f86-b55e-16fd7d6cd8aa"/>
    <xsd:import namespace="f47fae68-1ff9-489c-ab28-8a9590925f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3496cc-d8c0-4f86-b55e-16fd7d6cd8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502bf6b-1b1b-4b35-9302-ec98f708b7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7fae68-1ff9-489c-ab28-8a9590925f5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ecdc04f-a625-4b8b-b7da-dbfb431fca5c}" ma:internalName="TaxCatchAll" ma:showField="CatchAllData" ma:web="f47fae68-1ff9-489c-ab28-8a9590925f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7fae68-1ff9-489c-ab28-8a9590925f52" xsi:nil="true"/>
    <lcf76f155ced4ddcb4097134ff3c332f xmlns="613496cc-d8c0-4f86-b55e-16fd7d6cd8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46B8D5-A7A8-4F1E-8CA0-B435A48EF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3496cc-d8c0-4f86-b55e-16fd7d6cd8aa"/>
    <ds:schemaRef ds:uri="f47fae68-1ff9-489c-ab28-8a9590925f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f47fae68-1ff9-489c-ab28-8a9590925f52"/>
    <ds:schemaRef ds:uri="613496cc-d8c0-4f86-b55e-16fd7d6cd8a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Julia D</cp:lastModifiedBy>
  <cp:revision/>
  <dcterms:created xsi:type="dcterms:W3CDTF">2010-10-17T20:59:02Z</dcterms:created>
  <dcterms:modified xsi:type="dcterms:W3CDTF">2025-07-28T01:59:54Z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0x0101007678ADB8E7899F41B4652F8A859A3FEA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a8a4f21a-863d-4623-8308-1d8e1a69ec25</vt:lpwstr>
  </property>
  <property fmtid="{D5CDD505-2E9C-101B-9397-08002B2CF9AE}" pid="10" name="SharedWithUsers">
    <vt:lpwstr>87;#Ken Smart;#157;#Nehalkumar patel</vt:lpwstr>
  </property>
  <property fmtid="{D5CDD505-2E9C-101B-9397-08002B2CF9AE}" pid="11" name="MediaServiceImageTags">
    <vt:lpwstr/>
  </property>
</Properties>
</file>