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J:\MANAGERS\SSC- Te Kawa Mataaho\Chief Executive's Expenditure\CE Expenditure 2023-24\"/>
    </mc:Choice>
  </mc:AlternateContent>
  <xr:revisionPtr revIDLastSave="0" documentId="13_ncr:1_{69AFEB33-BC03-4286-821E-6D3F94F35258}" xr6:coauthVersionLast="47" xr6:coauthVersionMax="47" xr10:uidLastSave="{00000000-0000-0000-0000-000000000000}"/>
  <bookViews>
    <workbookView xWindow="-120" yWindow="-120" windowWidth="29040" windowHeight="15720" activeTab="4" xr2:uid="{3630A82F-9F1B-40E6-86D3-43DF23ACE088}"/>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expenses'!$A$1:$E$24</definedName>
    <definedName name="_xlnm.Print_Area" localSheetId="4">'Gifts and benefits'!$A$1:$F$25</definedName>
    <definedName name="_xlnm.Print_Area" localSheetId="2">Hospitality!$A$1:$E$21</definedName>
    <definedName name="_xlnm.Print_Area" localSheetId="0">'Summary and sign-off'!$A$1:$F$23</definedName>
    <definedName name="_xlnm.Print_Area" localSheetId="1">Travel!$A$1:$E$60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3" l="1"/>
  <c r="B35" i="1"/>
  <c r="B49" i="1"/>
  <c r="B16" i="3"/>
  <c r="B14" i="3"/>
  <c r="B12" i="3"/>
  <c r="D14" i="4" l="1"/>
  <c r="C18" i="3"/>
  <c r="C14" i="2"/>
  <c r="C35" i="1"/>
  <c r="C49" i="1"/>
  <c r="C17" i="1"/>
  <c r="B6" i="13" l="1"/>
  <c r="E60" i="13"/>
  <c r="C60" i="13"/>
  <c r="C16" i="4"/>
  <c r="C15" i="4"/>
  <c r="B60" i="13" l="1"/>
  <c r="B59" i="13"/>
  <c r="D59" i="13"/>
  <c r="B58" i="13"/>
  <c r="D58" i="13"/>
  <c r="D57" i="13"/>
  <c r="B57" i="13"/>
  <c r="D56" i="13"/>
  <c r="B56" i="13"/>
  <c r="D55" i="13"/>
  <c r="B55" i="13"/>
  <c r="B2" i="4"/>
  <c r="B3" i="4"/>
  <c r="B2" i="3"/>
  <c r="B3" i="3"/>
  <c r="B2" i="2"/>
  <c r="B3" i="2"/>
  <c r="B2" i="1"/>
  <c r="B3" i="1"/>
  <c r="F58" i="13" l="1"/>
  <c r="D14" i="2" s="1"/>
  <c r="F60" i="13"/>
  <c r="E14" i="4" s="1"/>
  <c r="F59" i="13"/>
  <c r="D18" i="3" s="1"/>
  <c r="F57" i="13"/>
  <c r="D49" i="1" s="1"/>
  <c r="F56" i="13"/>
  <c r="D35" i="1" s="1"/>
  <c r="F55" i="13"/>
  <c r="D17" i="1" s="1"/>
  <c r="C13" i="13"/>
  <c r="C12" i="13"/>
  <c r="C11" i="13"/>
  <c r="C16" i="13" l="1"/>
  <c r="C17" i="13"/>
  <c r="B5" i="4" l="1"/>
  <c r="B4" i="4"/>
  <c r="B5" i="3"/>
  <c r="B4" i="3"/>
  <c r="B5" i="2"/>
  <c r="B4" i="2"/>
  <c r="B5" i="1"/>
  <c r="B4" i="1"/>
  <c r="C15" i="13" l="1"/>
  <c r="F12" i="13" l="1"/>
  <c r="C14" i="4"/>
  <c r="F11" i="13" s="1"/>
  <c r="F13" i="13" l="1"/>
  <c r="B17" i="13"/>
  <c r="B16" i="13"/>
  <c r="B17" i="1"/>
  <c r="B15" i="13" s="1"/>
  <c r="B13" i="13" l="1"/>
  <c r="B14" i="2"/>
  <c r="B12" i="13" s="1"/>
  <c r="B11" i="13" l="1"/>
  <c r="B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8"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<sst xmlns="http://schemas.openxmlformats.org/spreadsheetml/2006/main" count="224" uniqueCount="143">
  <si>
    <t>Hospitality</t>
  </si>
  <si>
    <t>Gifts and benefits</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</si>
  <si>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</si>
  <si>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</si>
  <si>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</si>
  <si>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</si>
  <si>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</si>
  <si>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</si>
  <si>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</si>
  <si>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</si>
  <si>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</si>
  <si>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</si>
  <si>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</si>
  <si>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</si>
  <si>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</si>
  <si>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</si>
  <si>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</si>
  <si>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</si>
  <si>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</si>
  <si>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</si>
  <si>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</si>
  <si>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</si>
  <si>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</si>
  <si>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</si>
  <si>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</si>
  <si>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</si>
  <si>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</si>
  <si>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</si>
  <si>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</si>
  <si>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</si>
  <si>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</si>
  <si>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</si>
  <si>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</si>
  <si>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</si>
  <si>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</si>
  <si>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</si>
  <si>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</si>
  <si>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</si>
  <si>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</si>
  <si>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</si>
  <si>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</si>
  <si>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</si>
  <si>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</si>
  <si>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</si>
  <si>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</si>
  <si>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</si>
  <si>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</si>
  <si>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</si>
  <si>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</si>
  <si>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</si>
  <si>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</si>
  <si>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</si>
  <si>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</si>
  <si>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</si>
  <si>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</si>
  <si>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</si>
  <si>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</si>
  <si>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</si>
  <si>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</si>
  <si>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</si>
  <si>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</si>
  <si>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</si>
  <si>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</si>
  <si>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</si>
  <si>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</si>
  <si>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</si>
  <si>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</si>
  <si>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</si>
  <si>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</si>
  <si>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</si>
  <si>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</si>
  <si>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</si>
  <si>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</si>
  <si>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</si>
  <si>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</si>
  <si>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</si>
  <si>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</si>
  <si>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</si>
  <si>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</si>
  <si>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</si>
  <si>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</si>
  <si>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</si>
  <si>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</si>
  <si>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</si>
  <si>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</si>
  <si>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</si>
  <si>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</si>
  <si>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</si>
  <si>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</si>
  <si>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</si>
  <si>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</si>
  <si>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</si>
  <si>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</si>
  <si>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</si>
  <si>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</si>
  <si>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</si>
  <si>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</si>
  <si>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</si>
  <si>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</si>
  <si>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</si>
  <si>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</si>
  <si>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</si>
  <si>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Office of Film and Literature Classification</t>
  </si>
  <si>
    <t>Caroline Flora</t>
  </si>
  <si>
    <t>NIL</t>
  </si>
  <si>
    <t>24-25 October 2023</t>
  </si>
  <si>
    <t>15-16 March 2024</t>
  </si>
  <si>
    <t>Airfares</t>
  </si>
  <si>
    <t>Wellington to Christchurch return</t>
  </si>
  <si>
    <t>Wellington to Christchurch Return</t>
  </si>
  <si>
    <t>-</t>
  </si>
  <si>
    <t>Uber</t>
  </si>
  <si>
    <t>Wellington</t>
  </si>
  <si>
    <t>Parking - Airport</t>
  </si>
  <si>
    <t>Airport transfer</t>
  </si>
  <si>
    <t>Christchurch</t>
  </si>
  <si>
    <t>Uber to event</t>
  </si>
  <si>
    <t>Transport between venue for examination of film to meeting with Department of Internal Affairs</t>
  </si>
  <si>
    <t>Return to office (meeting with BSA)</t>
  </si>
  <si>
    <t>Transport to event (LDC mentoring programme)</t>
  </si>
  <si>
    <t>Return to office (LDC mentoring programme)</t>
  </si>
  <si>
    <t>Transport to meeting with BSA</t>
  </si>
  <si>
    <t>Employee Assistance Programme sessions, available under policy to all staff members</t>
  </si>
  <si>
    <t>Training - Te Reo training (full year, inhouse, all-of-office training
(estimated per person cost uses total spend and average number of attendees)</t>
  </si>
  <si>
    <t>Mobile phone and calling costs</t>
  </si>
  <si>
    <t xml:space="preserve">Employee Assistance Programme </t>
  </si>
  <si>
    <t>Training and Development</t>
  </si>
  <si>
    <t>Flowers</t>
  </si>
  <si>
    <t>NZ Police</t>
  </si>
  <si>
    <t>July 2023 - June 2024</t>
  </si>
  <si>
    <t>Te Tiriti training - inhouse, all-of-office training
(estimated per person cost uses total spend and average number of attendees)</t>
  </si>
  <si>
    <t>e-Safety Conference registration</t>
  </si>
  <si>
    <t>2023-24</t>
  </si>
  <si>
    <t>24-25 September 2023</t>
  </si>
  <si>
    <t>Transport to stakeholder event</t>
  </si>
  <si>
    <t>Conference registration</t>
  </si>
  <si>
    <t>NA</t>
  </si>
  <si>
    <r>
      <t xml:space="preserve">Attend eSafety Conference in Christchurch 
(https://netsafe.org.nz/our-work/online-safety-conference/)
</t>
    </r>
    <r>
      <rPr>
        <sz val="9"/>
        <color theme="1"/>
        <rFont val="Arial"/>
        <family val="2"/>
      </rPr>
      <t>Registration fee disclosed under 'All other expenses' tab</t>
    </r>
  </si>
  <si>
    <r>
      <t>Annual Cell Phone Plan &amp; Usage 
(</t>
    </r>
    <r>
      <rPr>
        <b/>
        <sz val="10"/>
        <color theme="1"/>
        <rFont val="Arial"/>
        <family val="2"/>
      </rPr>
      <t>excludes</t>
    </r>
    <r>
      <rPr>
        <sz val="10"/>
        <color theme="1"/>
        <rFont val="Arial"/>
        <family val="2"/>
      </rPr>
      <t xml:space="preserve"> Data which is covered by an office plan)</t>
    </r>
  </si>
  <si>
    <t>Thank you for undertaking the role of Police Recruit Wing Patron
(on Graduation of Wing 373)</t>
  </si>
  <si>
    <t>Chief Financial Officer</t>
  </si>
  <si>
    <t>Attend March 15 Commemoration events 
(5th anniversary of Christchurch terror attacks)
Hosted by the Federation of Islamic Associations of New Zealand</t>
  </si>
  <si>
    <t>Accommodation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</si>
</sst>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3"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b/>
      <sz val="14"/>
      <color theme="0"/>
      <name val="Arial"/>
      <family val="2"/>
    </font>
    <font>
      <sz val="10"/>
      <color rgb="FFFF0000"/>
      <name val="Arial"/>
      <family val="2"/>
    </font>
    <font>
      <sz val="11"/>
      <color indexed="8"/>
      <name val="Calibri"/>
      <family val="2"/>
      <scheme val="minor"/>
    </font>
    <font>
      <sz val="9"/>
      <color theme="1"/>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13">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s>
  <cellStyleXfs count="3">
    <xf numFmtId="0" fontId="0" fillId="0" borderId="0"/>
    <xf numFmtId="165" fontId="19" fillId="0" borderId="0" applyFont="0" applyFill="0" applyBorder="0" applyAlignment="0" applyProtection="0"/>
    <xf numFmtId="0" fontId="31" fillId="0" borderId="0"/>
  </cellStyleXfs>
  <cellXfs count="145">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9" borderId="7" xfId="0" applyNumberFormat="1" applyFont="1" applyFill="1" applyBorder="1" applyAlignment="1" applyProtection="1">
      <alignment vertical="center" wrapText="1"/>
      <protection locked="0"/>
    </xf>
    <xf numFmtId="164" fontId="11" fillId="9" borderId="8" xfId="0" applyNumberFormat="1" applyFont="1" applyFill="1" applyBorder="1" applyAlignment="1" applyProtection="1">
      <alignment vertical="center" wrapText="1"/>
      <protection locked="0"/>
    </xf>
    <xf numFmtId="0" fontId="11" fillId="9" borderId="8" xfId="0" applyFont="1" applyFill="1" applyBorder="1" applyAlignment="1" applyProtection="1">
      <alignment vertical="center" wrapText="1"/>
      <protection locked="0"/>
    </xf>
    <xf numFmtId="0" fontId="11" fillId="9" borderId="9" xfId="0" applyFont="1" applyFill="1" applyBorder="1" applyAlignment="1" applyProtection="1">
      <alignmen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27" fillId="3" borderId="0" xfId="0" applyFont="1" applyFill="1" applyAlignment="1">
      <alignment horizontal="center" vertical="center" wrapText="1"/>
    </xf>
    <xf numFmtId="167" fontId="11" fillId="10" borderId="9" xfId="0" applyNumberFormat="1" applyFont="1" applyFill="1" applyBorder="1" applyAlignment="1" applyProtection="1">
      <alignment horizontal="center" vertical="center"/>
      <protection locked="0"/>
    </xf>
    <xf numFmtId="167" fontId="11" fillId="10" borderId="5" xfId="0" applyNumberFormat="1" applyFont="1" applyFill="1" applyBorder="1" applyAlignment="1" applyProtection="1">
      <alignment horizontal="center" vertical="center"/>
      <protection locked="0"/>
    </xf>
    <xf numFmtId="0" fontId="11" fillId="10" borderId="3" xfId="0" applyFont="1" applyFill="1" applyBorder="1" applyAlignment="1" applyProtection="1">
      <alignment vertical="center" wrapText="1"/>
      <protection locked="0"/>
    </xf>
    <xf numFmtId="0" fontId="0" fillId="10" borderId="8" xfId="0" applyFill="1" applyBorder="1" applyAlignment="1">
      <alignment horizontal="center" vertical="center"/>
    </xf>
    <xf numFmtId="167" fontId="11" fillId="10" borderId="3" xfId="0" applyNumberFormat="1" applyFont="1" applyFill="1" applyBorder="1" applyAlignment="1" applyProtection="1">
      <alignment horizontal="right" vertical="center"/>
      <protection locked="0"/>
    </xf>
    <xf numFmtId="0" fontId="30" fillId="0" borderId="0" xfId="0" applyFont="1" applyAlignment="1" applyProtection="1">
      <alignment wrapText="1"/>
      <protection locked="0"/>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29"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8" fillId="2" borderId="0" xfId="0" applyFont="1" applyFill="1" applyAlignment="1">
      <alignment horizontal="center" vertical="center"/>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167" fontId="11" fillId="10" borderId="9" xfId="0" applyNumberFormat="1" applyFont="1" applyFill="1" applyBorder="1" applyAlignment="1" applyProtection="1">
      <alignment horizontal="center" vertical="center"/>
      <protection locked="0"/>
    </xf>
    <xf numFmtId="167" fontId="11" fillId="10" borderId="10" xfId="0" applyNumberFormat="1" applyFont="1" applyFill="1" applyBorder="1" applyAlignment="1" applyProtection="1">
      <alignment horizontal="center" vertical="center"/>
      <protection locked="0"/>
    </xf>
    <xf numFmtId="0" fontId="0" fillId="10" borderId="8" xfId="0" applyFill="1" applyBorder="1" applyAlignment="1">
      <alignment horizontal="center" vertical="center" wrapText="1"/>
    </xf>
    <xf numFmtId="0" fontId="0" fillId="10" borderId="12" xfId="0" applyFill="1" applyBorder="1" applyAlignment="1">
      <alignment horizontal="center" vertical="center"/>
    </xf>
    <xf numFmtId="0" fontId="0" fillId="10" borderId="11" xfId="0" applyFill="1" applyBorder="1" applyAlignment="1">
      <alignment horizontal="center" vertical="center"/>
    </xf>
    <xf numFmtId="17" fontId="0" fillId="10" borderId="8" xfId="0" applyNumberForma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3">
    <cellStyle name="Currency" xfId="1" builtinId="4"/>
    <cellStyle name="Normal" xfId="0" builtinId="0"/>
    <cellStyle name="Normal 2" xfId="2" xr:uid="{75E229D0-5F5C-4B08-B343-F72F73F3833A}"/>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workbookViewId="0">
      <selection activeCell="E18" sqref="E1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21" t="s">
        <v>2</v>
      </c>
      <c r="B1" s="121"/>
      <c r="C1" s="121"/>
      <c r="D1" s="121"/>
      <c r="E1" s="121"/>
      <c r="F1" s="121"/>
      <c r="G1" s="17"/>
      <c r="H1" s="17"/>
      <c r="I1" s="17"/>
      <c r="J1" s="17"/>
      <c r="K1" s="17"/>
    </row>
    <row r="2" spans="1:11" ht="21" customHeight="1" x14ac:dyDescent="0.2">
      <c r="A2" s="3" t="s">
        <v>3</v>
      </c>
      <c r="B2" s="122" t="s">
        <v>102</v>
      </c>
      <c r="C2" s="122"/>
      <c r="D2" s="122"/>
      <c r="E2" s="122"/>
      <c r="F2" s="122"/>
      <c r="G2" s="17"/>
      <c r="H2" s="17"/>
      <c r="I2" s="17"/>
      <c r="J2" s="17"/>
      <c r="K2" s="17"/>
    </row>
    <row r="3" spans="1:11" ht="15.75" x14ac:dyDescent="0.2">
      <c r="A3" s="3" t="s">
        <v>4</v>
      </c>
      <c r="B3" s="122" t="s">
        <v>103</v>
      </c>
      <c r="C3" s="122"/>
      <c r="D3" s="122"/>
      <c r="E3" s="122"/>
      <c r="F3" s="122"/>
      <c r="G3" s="17"/>
      <c r="H3" s="17"/>
      <c r="I3" s="17"/>
      <c r="J3" s="17"/>
      <c r="K3" s="17"/>
    </row>
    <row r="4" spans="1:11" ht="21" customHeight="1" x14ac:dyDescent="0.2">
      <c r="A4" s="3" t="s">
        <v>5</v>
      </c>
      <c r="B4" s="123">
        <v>45108</v>
      </c>
      <c r="C4" s="123"/>
      <c r="D4" s="123"/>
      <c r="E4" s="123"/>
      <c r="F4" s="123"/>
      <c r="G4" s="17"/>
      <c r="H4" s="17"/>
      <c r="I4" s="17"/>
      <c r="J4" s="17"/>
      <c r="K4" s="17"/>
    </row>
    <row r="5" spans="1:11" ht="21" customHeight="1" x14ac:dyDescent="0.2">
      <c r="A5" s="3" t="s">
        <v>6</v>
      </c>
      <c r="B5" s="123">
        <v>45473</v>
      </c>
      <c r="C5" s="123"/>
      <c r="D5" s="123"/>
      <c r="E5" s="123"/>
      <c r="F5" s="123"/>
      <c r="G5" s="17"/>
      <c r="H5" s="17"/>
      <c r="I5" s="17"/>
      <c r="J5" s="17"/>
      <c r="K5" s="17"/>
    </row>
    <row r="6" spans="1:11" ht="21" customHeight="1" x14ac:dyDescent="0.2">
      <c r="A6" s="3" t="s">
        <v>7</v>
      </c>
      <c r="B6" s="120" t="str">
        <f>IF(AND(Travel!B7&lt;&gt;A30,Hospitality!B7&lt;&gt;A30,'All other expenses'!B7&lt;&gt;A30,'Gifts and benefits'!B7&lt;&gt;A30),A31,IF(AND(Travel!B7=A30,Hospitality!B7=A30,'All other expenses'!B7=A30,'Gifts and benefits'!B7=A30),A33,A32))</f>
        <v>Data and totals checked on all sheets</v>
      </c>
      <c r="C6" s="120"/>
      <c r="D6" s="120"/>
      <c r="E6" s="120"/>
      <c r="F6" s="120"/>
      <c r="G6" s="23"/>
      <c r="H6" s="17"/>
      <c r="I6" s="17"/>
      <c r="J6" s="17"/>
      <c r="K6" s="17"/>
    </row>
    <row r="7" spans="1:11" ht="31.5" x14ac:dyDescent="0.2">
      <c r="A7" s="3" t="s">
        <v>8</v>
      </c>
      <c r="B7" s="119" t="s">
        <v>36</v>
      </c>
      <c r="C7" s="119"/>
      <c r="D7" s="119"/>
      <c r="E7" s="119"/>
      <c r="F7" s="119"/>
      <c r="G7" s="23"/>
      <c r="H7" s="17"/>
      <c r="I7" s="17"/>
      <c r="J7" s="17"/>
      <c r="K7" s="17"/>
    </row>
    <row r="8" spans="1:11" ht="25.5" customHeight="1" x14ac:dyDescent="0.2">
      <c r="A8" s="3" t="s">
        <v>10</v>
      </c>
      <c r="B8" s="119" t="s">
        <v>140</v>
      </c>
      <c r="C8" s="119"/>
      <c r="D8" s="119"/>
      <c r="E8" s="119"/>
      <c r="F8" s="119"/>
      <c r="G8" s="23"/>
      <c r="H8" s="17"/>
      <c r="I8" s="17"/>
      <c r="J8" s="17"/>
      <c r="K8" s="17"/>
    </row>
    <row r="9" spans="1:11" ht="66.75" customHeight="1" x14ac:dyDescent="0.2">
      <c r="A9" s="118" t="s">
        <v>12</v>
      </c>
      <c r="B9" s="118"/>
      <c r="C9" s="118"/>
      <c r="D9" s="118"/>
      <c r="E9" s="118"/>
      <c r="F9" s="118"/>
      <c r="G9" s="23"/>
      <c r="H9" s="17"/>
      <c r="I9" s="17"/>
      <c r="J9" s="17"/>
      <c r="K9" s="17"/>
    </row>
    <row r="10" spans="1:11" s="77" customFormat="1" ht="36" customHeight="1" x14ac:dyDescent="0.2">
      <c r="A10" s="71" t="s">
        <v>13</v>
      </c>
      <c r="B10" s="72" t="s">
        <v>14</v>
      </c>
      <c r="C10" s="72" t="s">
        <v>15</v>
      </c>
      <c r="D10" s="73"/>
      <c r="E10" s="74" t="s">
        <v>1</v>
      </c>
      <c r="F10" s="75" t="s">
        <v>16</v>
      </c>
      <c r="G10" s="76"/>
      <c r="H10" s="76"/>
      <c r="I10" s="76"/>
      <c r="J10" s="76"/>
      <c r="K10" s="76"/>
    </row>
    <row r="11" spans="1:11" ht="27.75" customHeight="1" x14ac:dyDescent="0.2">
      <c r="A11" s="8" t="s">
        <v>17</v>
      </c>
      <c r="B11" s="45">
        <f>B15+B16+B17</f>
        <v>781.94999999999993</v>
      </c>
      <c r="C11" s="51" t="str">
        <f>IF(Travel!B6="",A34,Travel!B6)</f>
        <v>Figures include GST (where applicable)</v>
      </c>
      <c r="D11" s="6"/>
      <c r="E11" s="8" t="s">
        <v>18</v>
      </c>
      <c r="F11" s="33">
        <f>'Gifts and benefits'!C14</f>
        <v>1</v>
      </c>
      <c r="G11" s="29"/>
      <c r="H11" s="29"/>
      <c r="I11" s="29"/>
      <c r="J11" s="29"/>
      <c r="K11" s="29"/>
    </row>
    <row r="12" spans="1:11" ht="27.75" customHeight="1" x14ac:dyDescent="0.2">
      <c r="A12" s="8" t="s">
        <v>0</v>
      </c>
      <c r="B12" s="45">
        <f>Hospitality!B14</f>
        <v>0</v>
      </c>
      <c r="C12" s="51" t="str">
        <f>IF(Hospitality!B6="",A34,Hospitality!B6)</f>
        <v>Figures exclude GST</v>
      </c>
      <c r="D12" s="6"/>
      <c r="E12" s="8" t="s">
        <v>19</v>
      </c>
      <c r="F12" s="33">
        <f>'Gifts and benefits'!C15</f>
        <v>1</v>
      </c>
      <c r="G12" s="29"/>
      <c r="H12" s="29"/>
      <c r="I12" s="29"/>
      <c r="J12" s="29"/>
      <c r="K12" s="29"/>
    </row>
    <row r="13" spans="1:11" ht="27.75" customHeight="1" x14ac:dyDescent="0.2">
      <c r="A13" s="8" t="s">
        <v>20</v>
      </c>
      <c r="B13" s="45">
        <f>'All other expenses'!B18</f>
        <v>2226.6466666666665</v>
      </c>
      <c r="C13" s="51" t="str">
        <f>IF('All other expenses'!B6="",A34,'All other expenses'!B6)</f>
        <v>Figures exclude GST</v>
      </c>
      <c r="D13" s="6"/>
      <c r="E13" s="8" t="s">
        <v>21</v>
      </c>
      <c r="F13" s="33">
        <f>'Gifts and benefits'!C16</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22</v>
      </c>
      <c r="B15" s="47">
        <f>Travel!B17</f>
        <v>0</v>
      </c>
      <c r="C15" s="53" t="str">
        <f>C11</f>
        <v>Figures include GST (where applicable)</v>
      </c>
      <c r="D15" s="6"/>
      <c r="E15" s="6"/>
      <c r="F15" s="35"/>
      <c r="G15" s="17"/>
      <c r="H15" s="17"/>
      <c r="I15" s="17"/>
      <c r="J15" s="17"/>
      <c r="K15" s="17"/>
    </row>
    <row r="16" spans="1:11" ht="27.75" customHeight="1" x14ac:dyDescent="0.2">
      <c r="A16" s="9" t="s">
        <v>23</v>
      </c>
      <c r="B16" s="47">
        <f>Travel!B35</f>
        <v>706.57999999999993</v>
      </c>
      <c r="C16" s="53" t="str">
        <f>C11</f>
        <v>Figures include GST (where applicable)</v>
      </c>
      <c r="D16" s="36"/>
      <c r="E16" s="6"/>
      <c r="F16" s="37"/>
      <c r="G16" s="17"/>
      <c r="H16" s="17"/>
      <c r="I16" s="17"/>
      <c r="J16" s="17"/>
      <c r="K16" s="17"/>
    </row>
    <row r="17" spans="1:11" ht="27.75" customHeight="1" x14ac:dyDescent="0.2">
      <c r="A17" s="9" t="s">
        <v>24</v>
      </c>
      <c r="B17" s="47">
        <f>Travel!B49</f>
        <v>75.37</v>
      </c>
      <c r="C17" s="53"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c r="B19" s="19"/>
      <c r="C19" s="17"/>
      <c r="D19" s="17"/>
      <c r="E19" s="17"/>
      <c r="F19" s="17"/>
      <c r="G19" s="17"/>
      <c r="H19" s="17"/>
      <c r="I19" s="17"/>
      <c r="J19" s="17"/>
      <c r="K19" s="17"/>
    </row>
    <row r="20" spans="1:11" x14ac:dyDescent="0.2">
      <c r="A20" s="20"/>
      <c r="D20" s="17"/>
      <c r="E20" s="17"/>
      <c r="F20" s="17"/>
      <c r="G20" s="17"/>
      <c r="H20" s="17"/>
      <c r="I20" s="17"/>
      <c r="J20" s="17"/>
      <c r="K20" s="17"/>
    </row>
    <row r="21" spans="1:11" ht="12.6" customHeight="1" x14ac:dyDescent="0.2">
      <c r="A21" s="20"/>
      <c r="D21" s="17"/>
      <c r="E21" s="17"/>
      <c r="F21" s="17"/>
      <c r="G21" s="17"/>
      <c r="H21" s="17"/>
      <c r="I21" s="17"/>
      <c r="J21" s="17"/>
      <c r="K21" s="17"/>
    </row>
    <row r="22" spans="1:11" ht="12.6" customHeight="1" x14ac:dyDescent="0.2">
      <c r="A22" s="20"/>
      <c r="D22" s="17"/>
      <c r="E22" s="17"/>
      <c r="F22" s="17"/>
      <c r="G22" s="17"/>
      <c r="H22" s="17"/>
      <c r="I22" s="17"/>
      <c r="J22" s="17"/>
      <c r="K22" s="17"/>
    </row>
    <row r="23" spans="1:11" ht="12.6" customHeight="1" x14ac:dyDescent="0.2">
      <c r="A23" s="20"/>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25</v>
      </c>
      <c r="B25" s="13"/>
      <c r="C25" s="13"/>
      <c r="D25" s="13"/>
      <c r="E25" s="13"/>
      <c r="F25" s="13"/>
      <c r="G25" s="17"/>
      <c r="H25" s="17"/>
      <c r="I25" s="17"/>
      <c r="J25" s="17"/>
      <c r="K25" s="17"/>
    </row>
    <row r="26" spans="1:11" ht="12.75" hidden="1" customHeight="1" x14ac:dyDescent="0.2">
      <c r="A26" s="11" t="s">
        <v>26</v>
      </c>
      <c r="B26" s="4"/>
      <c r="C26" s="4"/>
      <c r="D26" s="11"/>
      <c r="E26" s="11"/>
      <c r="F26" s="11"/>
      <c r="G26" s="17"/>
      <c r="H26" s="17"/>
      <c r="I26" s="17"/>
      <c r="J26" s="17"/>
      <c r="K26" s="17"/>
    </row>
    <row r="27" spans="1:11" hidden="1" x14ac:dyDescent="0.2">
      <c r="A27" s="10" t="s">
        <v>27</v>
      </c>
      <c r="B27" s="10"/>
      <c r="C27" s="10"/>
      <c r="D27" s="10"/>
      <c r="E27" s="10"/>
      <c r="F27" s="10"/>
      <c r="G27" s="17"/>
      <c r="H27" s="17"/>
      <c r="I27" s="17"/>
      <c r="J27" s="17"/>
      <c r="K27" s="17"/>
    </row>
    <row r="28" spans="1:11" hidden="1" x14ac:dyDescent="0.2">
      <c r="A28" s="10" t="s">
        <v>28</v>
      </c>
      <c r="B28" s="10"/>
      <c r="C28" s="10"/>
      <c r="D28" s="10"/>
      <c r="E28" s="10"/>
      <c r="F28" s="10"/>
      <c r="G28" s="17"/>
      <c r="H28" s="17"/>
      <c r="I28" s="17"/>
      <c r="J28" s="17"/>
      <c r="K28" s="17"/>
    </row>
    <row r="29" spans="1:11" hidden="1" x14ac:dyDescent="0.2">
      <c r="A29" s="11" t="s">
        <v>29</v>
      </c>
      <c r="B29" s="11"/>
      <c r="C29" s="11"/>
      <c r="D29" s="11"/>
      <c r="E29" s="11"/>
      <c r="F29" s="11"/>
      <c r="G29" s="17"/>
      <c r="H29" s="17"/>
      <c r="I29" s="17"/>
      <c r="J29" s="17"/>
      <c r="K29" s="17"/>
    </row>
    <row r="30" spans="1:11" hidden="1" x14ac:dyDescent="0.2">
      <c r="A30" s="11" t="s">
        <v>30</v>
      </c>
      <c r="B30" s="11"/>
      <c r="C30" s="11"/>
      <c r="D30" s="11"/>
      <c r="E30" s="11"/>
      <c r="F30" s="11"/>
      <c r="G30" s="17"/>
      <c r="H30" s="17"/>
      <c r="I30" s="17"/>
      <c r="J30" s="17"/>
      <c r="K30" s="17"/>
    </row>
    <row r="31" spans="1:11" hidden="1" x14ac:dyDescent="0.2">
      <c r="A31" s="10" t="s">
        <v>31</v>
      </c>
      <c r="B31" s="10"/>
      <c r="C31" s="10"/>
      <c r="D31" s="10"/>
      <c r="E31" s="10"/>
      <c r="F31" s="10"/>
      <c r="G31" s="17"/>
      <c r="H31" s="17"/>
      <c r="I31" s="17"/>
      <c r="J31" s="17"/>
      <c r="K31" s="17"/>
    </row>
    <row r="32" spans="1:11" hidden="1" x14ac:dyDescent="0.2">
      <c r="A32" s="10" t="s">
        <v>32</v>
      </c>
      <c r="B32" s="10"/>
      <c r="C32" s="10"/>
      <c r="D32" s="10"/>
      <c r="E32" s="10"/>
      <c r="F32" s="10"/>
      <c r="G32" s="17"/>
      <c r="H32" s="17"/>
      <c r="I32" s="17"/>
      <c r="J32" s="17"/>
      <c r="K32" s="17"/>
    </row>
    <row r="33" spans="1:11" hidden="1" x14ac:dyDescent="0.2">
      <c r="A33" s="10" t="s">
        <v>33</v>
      </c>
      <c r="B33" s="10"/>
      <c r="C33" s="10"/>
      <c r="D33" s="10"/>
      <c r="E33" s="10"/>
      <c r="F33" s="10"/>
      <c r="G33" s="17"/>
      <c r="H33" s="17"/>
      <c r="I33" s="17"/>
      <c r="J33" s="17"/>
      <c r="K33" s="17"/>
    </row>
    <row r="34" spans="1:11" hidden="1" x14ac:dyDescent="0.2">
      <c r="A34" s="11" t="s">
        <v>34</v>
      </c>
      <c r="B34" s="11"/>
      <c r="C34" s="11"/>
      <c r="D34" s="11"/>
      <c r="E34" s="11"/>
      <c r="F34" s="11"/>
      <c r="G34" s="17"/>
      <c r="H34" s="17"/>
      <c r="I34" s="17"/>
      <c r="J34" s="17"/>
      <c r="K34" s="17"/>
    </row>
    <row r="35" spans="1:11" hidden="1" x14ac:dyDescent="0.2">
      <c r="A35" s="11" t="s">
        <v>35</v>
      </c>
      <c r="B35" s="11"/>
      <c r="C35" s="11"/>
      <c r="D35" s="11"/>
      <c r="E35" s="11"/>
      <c r="F35" s="11"/>
      <c r="G35" s="17"/>
      <c r="H35" s="17"/>
      <c r="I35" s="17"/>
      <c r="J35" s="17"/>
      <c r="K35" s="17"/>
    </row>
    <row r="36" spans="1:11" hidden="1" x14ac:dyDescent="0.2">
      <c r="A36" s="10" t="s">
        <v>9</v>
      </c>
      <c r="B36" s="49"/>
      <c r="C36" s="49"/>
      <c r="D36" s="49"/>
      <c r="E36" s="49"/>
      <c r="F36" s="49"/>
      <c r="G36" s="17"/>
      <c r="H36" s="17"/>
      <c r="I36" s="17"/>
      <c r="J36" s="17"/>
      <c r="K36" s="17"/>
    </row>
    <row r="37" spans="1:11" hidden="1" x14ac:dyDescent="0.2">
      <c r="A37" s="10" t="s">
        <v>36</v>
      </c>
      <c r="B37" s="49"/>
      <c r="C37" s="49"/>
      <c r="D37" s="49"/>
      <c r="E37" s="49"/>
      <c r="F37" s="49"/>
      <c r="G37" s="17"/>
      <c r="H37" s="17"/>
      <c r="I37" s="17"/>
      <c r="J37" s="17"/>
      <c r="K37" s="17"/>
    </row>
    <row r="38" spans="1:11" hidden="1" x14ac:dyDescent="0.2">
      <c r="A38" s="10" t="s">
        <v>11</v>
      </c>
      <c r="B38" s="49"/>
      <c r="C38" s="49"/>
      <c r="D38" s="49"/>
      <c r="E38" s="49"/>
      <c r="F38" s="49"/>
      <c r="G38" s="17"/>
      <c r="H38" s="17"/>
      <c r="I38" s="17"/>
      <c r="J38" s="17"/>
      <c r="K38" s="17"/>
    </row>
    <row r="39" spans="1:11" hidden="1" x14ac:dyDescent="0.2">
      <c r="A39" s="11" t="s">
        <v>37</v>
      </c>
      <c r="B39" s="4"/>
      <c r="C39" s="4"/>
      <c r="D39" s="4"/>
      <c r="E39" s="4"/>
      <c r="F39" s="4"/>
      <c r="G39" s="17"/>
      <c r="H39" s="17"/>
      <c r="I39" s="17"/>
      <c r="J39" s="17"/>
      <c r="K39" s="17"/>
    </row>
    <row r="40" spans="1:11" hidden="1" x14ac:dyDescent="0.2">
      <c r="A40" s="4" t="s">
        <v>38</v>
      </c>
      <c r="B40" s="4"/>
      <c r="C40" s="4"/>
      <c r="D40" s="4"/>
      <c r="E40" s="4"/>
      <c r="F40" s="4"/>
      <c r="G40" s="17"/>
      <c r="H40" s="17"/>
      <c r="I40" s="17"/>
      <c r="J40" s="17"/>
      <c r="K40" s="17"/>
    </row>
    <row r="41" spans="1:11" hidden="1" x14ac:dyDescent="0.2">
      <c r="A41" s="4" t="s">
        <v>39</v>
      </c>
      <c r="B41" s="4"/>
      <c r="C41" s="4"/>
      <c r="D41" s="4"/>
      <c r="E41" s="4"/>
      <c r="F41" s="4"/>
      <c r="G41" s="17"/>
      <c r="H41" s="17"/>
      <c r="I41" s="17"/>
      <c r="J41" s="17"/>
      <c r="K41" s="17"/>
    </row>
    <row r="42" spans="1:11" hidden="1" x14ac:dyDescent="0.2">
      <c r="A42" s="4" t="s">
        <v>40</v>
      </c>
      <c r="B42" s="4"/>
      <c r="C42" s="4"/>
      <c r="D42" s="4"/>
      <c r="E42" s="4"/>
      <c r="F42" s="4"/>
      <c r="G42" s="17"/>
      <c r="H42" s="17"/>
      <c r="I42" s="17"/>
      <c r="J42" s="17"/>
      <c r="K42" s="17"/>
    </row>
    <row r="43" spans="1:11" hidden="1" x14ac:dyDescent="0.2">
      <c r="A43" s="4" t="s">
        <v>41</v>
      </c>
      <c r="B43" s="4"/>
      <c r="C43" s="4"/>
      <c r="D43" s="4"/>
      <c r="E43" s="4"/>
      <c r="F43" s="4"/>
      <c r="G43" s="17"/>
      <c r="H43" s="17"/>
      <c r="I43" s="17"/>
      <c r="J43" s="17"/>
      <c r="K43" s="17"/>
    </row>
    <row r="44" spans="1:11" hidden="1" x14ac:dyDescent="0.2">
      <c r="A44" s="4" t="s">
        <v>42</v>
      </c>
      <c r="B44" s="4"/>
      <c r="C44" s="4"/>
      <c r="D44" s="4"/>
      <c r="E44" s="4"/>
      <c r="F44" s="4"/>
      <c r="G44" s="17"/>
      <c r="H44" s="17"/>
      <c r="I44" s="17"/>
      <c r="J44" s="17"/>
      <c r="K44" s="17"/>
    </row>
    <row r="45" spans="1:11" hidden="1" x14ac:dyDescent="0.2">
      <c r="A45" s="50" t="s">
        <v>43</v>
      </c>
      <c r="B45" s="49"/>
      <c r="C45" s="49"/>
      <c r="D45" s="49"/>
      <c r="E45" s="49"/>
      <c r="F45" s="49"/>
      <c r="G45" s="17"/>
      <c r="H45" s="17"/>
      <c r="I45" s="17"/>
      <c r="J45" s="17"/>
      <c r="K45" s="17"/>
    </row>
    <row r="46" spans="1:11" hidden="1" x14ac:dyDescent="0.2">
      <c r="A46" s="49" t="s">
        <v>44</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45</v>
      </c>
      <c r="B48" s="49"/>
      <c r="C48" s="49"/>
      <c r="D48" s="49"/>
      <c r="E48" s="49"/>
      <c r="F48" s="49"/>
      <c r="G48" s="17"/>
      <c r="H48" s="17"/>
      <c r="I48" s="17"/>
      <c r="J48" s="17"/>
      <c r="K48" s="17"/>
    </row>
    <row r="49" spans="1:11" ht="25.5" hidden="1" x14ac:dyDescent="0.2">
      <c r="A49" s="65" t="s">
        <v>46</v>
      </c>
      <c r="B49" s="49"/>
      <c r="C49" s="49"/>
      <c r="D49" s="49"/>
      <c r="E49" s="49"/>
      <c r="F49" s="49"/>
      <c r="G49" s="17"/>
      <c r="H49" s="17"/>
      <c r="I49" s="17"/>
      <c r="J49" s="17"/>
      <c r="K49" s="17"/>
    </row>
    <row r="50" spans="1:11" ht="25.5" hidden="1" x14ac:dyDescent="0.2">
      <c r="A50" s="66" t="s">
        <v>47</v>
      </c>
      <c r="B50" s="4"/>
      <c r="C50" s="4"/>
      <c r="D50" s="4"/>
      <c r="E50" s="4"/>
      <c r="F50" s="4"/>
      <c r="G50" s="17"/>
      <c r="H50" s="17"/>
      <c r="I50" s="17"/>
      <c r="J50" s="17"/>
      <c r="K50" s="17"/>
    </row>
    <row r="51" spans="1:11" ht="25.5" hidden="1" x14ac:dyDescent="0.2">
      <c r="A51" s="66" t="s">
        <v>48</v>
      </c>
      <c r="B51" s="4"/>
      <c r="C51" s="4"/>
      <c r="D51" s="4"/>
      <c r="E51" s="4"/>
      <c r="F51" s="4"/>
      <c r="G51" s="17"/>
      <c r="H51" s="17"/>
      <c r="I51" s="17"/>
      <c r="J51" s="17"/>
      <c r="K51" s="17"/>
    </row>
    <row r="52" spans="1:11" ht="38.25" hidden="1" x14ac:dyDescent="0.2">
      <c r="A52" s="66" t="s">
        <v>49</v>
      </c>
      <c r="B52" s="58"/>
      <c r="C52" s="58"/>
      <c r="D52" s="58"/>
      <c r="E52" s="11"/>
      <c r="F52" s="11"/>
      <c r="G52" s="17"/>
      <c r="H52" s="17"/>
      <c r="I52" s="17"/>
      <c r="J52" s="17"/>
      <c r="K52" s="17"/>
    </row>
    <row r="53" spans="1:11" hidden="1" x14ac:dyDescent="0.2">
      <c r="A53" s="63" t="s">
        <v>50</v>
      </c>
      <c r="B53" s="57"/>
      <c r="C53" s="57"/>
      <c r="D53" s="57"/>
      <c r="E53" s="10"/>
      <c r="F53" s="10" t="b">
        <v>1</v>
      </c>
      <c r="G53" s="17"/>
      <c r="H53" s="17"/>
      <c r="I53" s="17"/>
      <c r="J53" s="17"/>
      <c r="K53" s="17"/>
    </row>
    <row r="54" spans="1:11" hidden="1" x14ac:dyDescent="0.2">
      <c r="A54" s="64" t="s">
        <v>51</v>
      </c>
      <c r="B54" s="63"/>
      <c r="C54" s="63"/>
      <c r="D54" s="63"/>
      <c r="E54" s="10"/>
      <c r="F54" s="10" t="b">
        <v>0</v>
      </c>
      <c r="G54" s="17"/>
      <c r="H54" s="17"/>
      <c r="I54" s="17"/>
      <c r="J54" s="17"/>
      <c r="K54" s="17"/>
    </row>
    <row r="55" spans="1:11" hidden="1" x14ac:dyDescent="0.2">
      <c r="A55" s="67"/>
      <c r="B55" s="59">
        <f>COUNT(Travel!B12:B16)</f>
        <v>1</v>
      </c>
      <c r="C55" s="59"/>
      <c r="D55" s="59">
        <f>COUNTIF(Travel!D12:D16,"*")</f>
        <v>0</v>
      </c>
      <c r="E55" s="60"/>
      <c r="F55" s="60" t="b">
        <f>MIN(B55,D55)=MAX(B55,D55)</f>
        <v>0</v>
      </c>
      <c r="G55" s="17"/>
      <c r="H55" s="17"/>
      <c r="I55" s="17"/>
      <c r="J55" s="17"/>
      <c r="K55" s="17"/>
    </row>
    <row r="56" spans="1:11" hidden="1" x14ac:dyDescent="0.2">
      <c r="A56" s="67" t="s">
        <v>52</v>
      </c>
      <c r="B56" s="59">
        <f>COUNT(Travel!B21:B34)</f>
        <v>10</v>
      </c>
      <c r="C56" s="59"/>
      <c r="D56" s="59">
        <f>COUNTIF(Travel!D21:D34,"*")</f>
        <v>10</v>
      </c>
      <c r="E56" s="60"/>
      <c r="F56" s="60" t="b">
        <f>MIN(B56,D56)=MAX(B56,D56)</f>
        <v>1</v>
      </c>
    </row>
    <row r="57" spans="1:11" hidden="1" x14ac:dyDescent="0.2">
      <c r="A57" s="68"/>
      <c r="B57" s="59">
        <f>COUNT(Travel!B39:B48)</f>
        <v>7</v>
      </c>
      <c r="C57" s="59"/>
      <c r="D57" s="59">
        <f>COUNTIF(Travel!D39:D48,"*")</f>
        <v>7</v>
      </c>
      <c r="E57" s="60"/>
      <c r="F57" s="60" t="b">
        <f>MIN(B57,D57)=MAX(B57,D57)</f>
        <v>1</v>
      </c>
    </row>
    <row r="58" spans="1:11" hidden="1" x14ac:dyDescent="0.2">
      <c r="A58" s="69" t="s">
        <v>53</v>
      </c>
      <c r="B58" s="61">
        <f>COUNT(Hospitality!B11:B13)</f>
        <v>1</v>
      </c>
      <c r="C58" s="61"/>
      <c r="D58" s="61">
        <f>COUNTIF(Hospitality!D11:D13,"*")</f>
        <v>1</v>
      </c>
      <c r="E58" s="62"/>
      <c r="F58" s="62" t="b">
        <f>MIN(B58,D58)=MAX(B58,D58)</f>
        <v>1</v>
      </c>
    </row>
    <row r="59" spans="1:11" hidden="1" x14ac:dyDescent="0.2">
      <c r="A59" s="70" t="s">
        <v>54</v>
      </c>
      <c r="B59" s="60">
        <f>COUNT('All other expenses'!B11:B17)</f>
        <v>5</v>
      </c>
      <c r="C59" s="60"/>
      <c r="D59" s="60">
        <f>COUNTIF('All other expenses'!D11:D17,"*")</f>
        <v>5</v>
      </c>
      <c r="E59" s="60"/>
      <c r="F59" s="60" t="b">
        <f>MIN(B59,D59)=MAX(B59,D59)</f>
        <v>1</v>
      </c>
    </row>
    <row r="60" spans="1:11" hidden="1" x14ac:dyDescent="0.2">
      <c r="A60" s="69" t="s">
        <v>55</v>
      </c>
      <c r="B60" s="61">
        <f>COUNTIF('Gifts and benefits'!B11:B13,"*")</f>
        <v>1</v>
      </c>
      <c r="C60" s="61">
        <f>COUNTIF('Gifts and benefits'!C11:C13,"*")</f>
        <v>1</v>
      </c>
      <c r="D60" s="61"/>
      <c r="E60" s="61">
        <f>COUNTA('Gifts and benefits'!E11:E13)</f>
        <v>1</v>
      </c>
      <c r="F60" s="62"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8"/>
  <sheetViews>
    <sheetView topLeftCell="A17" workbookViewId="0">
      <selection activeCell="D27" sqref="A1:XFD104857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9" customWidth="1"/>
    <col min="6" max="6" width="24" customWidth="1"/>
    <col min="7" max="9" width="9.140625" hidden="1" customWidth="1"/>
    <col min="10" max="13" width="0" hidden="1" customWidth="1"/>
    <col min="14" max="16384" width="9.140625" hidden="1"/>
  </cols>
  <sheetData>
    <row r="1" spans="1:6" ht="26.25" customHeight="1" x14ac:dyDescent="0.2">
      <c r="A1" s="126" t="s">
        <v>56</v>
      </c>
      <c r="B1" s="126"/>
      <c r="C1" s="126"/>
      <c r="D1" s="126"/>
      <c r="E1" s="126"/>
      <c r="F1" s="17"/>
    </row>
    <row r="2" spans="1:6" ht="21" customHeight="1" x14ac:dyDescent="0.2">
      <c r="A2" s="3" t="s">
        <v>57</v>
      </c>
      <c r="B2" s="124" t="str">
        <f>'Summary and sign-off'!B2:F2</f>
        <v>Office of Film and Literature Classification</v>
      </c>
      <c r="C2" s="124"/>
      <c r="D2" s="124"/>
      <c r="E2" s="124"/>
      <c r="F2" s="17"/>
    </row>
    <row r="3" spans="1:6" ht="31.5" x14ac:dyDescent="0.2">
      <c r="A3" s="3" t="s">
        <v>58</v>
      </c>
      <c r="B3" s="124" t="str">
        <f>'Summary and sign-off'!B3:F3</f>
        <v>Caroline Flora</v>
      </c>
      <c r="C3" s="124"/>
      <c r="D3" s="124"/>
      <c r="E3" s="124"/>
      <c r="F3" s="17"/>
    </row>
    <row r="4" spans="1:6" ht="21" customHeight="1" x14ac:dyDescent="0.2">
      <c r="A4" s="3" t="s">
        <v>59</v>
      </c>
      <c r="B4" s="124">
        <f>'Summary and sign-off'!B4:F4</f>
        <v>45108</v>
      </c>
      <c r="C4" s="124"/>
      <c r="D4" s="124"/>
      <c r="E4" s="124"/>
      <c r="F4" s="17"/>
    </row>
    <row r="5" spans="1:6" ht="21" customHeight="1" x14ac:dyDescent="0.2">
      <c r="A5" s="3" t="s">
        <v>60</v>
      </c>
      <c r="B5" s="124">
        <f>'Summary and sign-off'!B5:F5</f>
        <v>45473</v>
      </c>
      <c r="C5" s="124"/>
      <c r="D5" s="124"/>
      <c r="E5" s="124"/>
      <c r="F5" s="17"/>
    </row>
    <row r="6" spans="1:6" ht="21" customHeight="1" x14ac:dyDescent="0.2">
      <c r="A6" s="3" t="s">
        <v>61</v>
      </c>
      <c r="B6" s="119" t="s">
        <v>27</v>
      </c>
      <c r="C6" s="119"/>
      <c r="D6" s="119"/>
      <c r="E6" s="119"/>
      <c r="F6" s="17"/>
    </row>
    <row r="7" spans="1:6" ht="21" customHeight="1" x14ac:dyDescent="0.2">
      <c r="A7" s="3" t="s">
        <v>7</v>
      </c>
      <c r="B7" s="119" t="s">
        <v>30</v>
      </c>
      <c r="C7" s="119"/>
      <c r="D7" s="119"/>
      <c r="E7" s="119"/>
      <c r="F7" s="17"/>
    </row>
    <row r="8" spans="1:6" ht="36" customHeight="1" x14ac:dyDescent="0.2">
      <c r="A8" s="128" t="s">
        <v>62</v>
      </c>
      <c r="B8" s="129"/>
      <c r="C8" s="129"/>
      <c r="D8" s="129"/>
      <c r="E8" s="129"/>
      <c r="F8" s="19"/>
    </row>
    <row r="9" spans="1:6" ht="36" customHeight="1" x14ac:dyDescent="0.2">
      <c r="A9" s="130" t="s">
        <v>63</v>
      </c>
      <c r="B9" s="131"/>
      <c r="C9" s="131"/>
      <c r="D9" s="131"/>
      <c r="E9" s="131"/>
      <c r="F9" s="19"/>
    </row>
    <row r="10" spans="1:6" ht="24.75" customHeight="1" x14ac:dyDescent="0.2">
      <c r="A10" s="127" t="s">
        <v>64</v>
      </c>
      <c r="B10" s="132"/>
      <c r="C10" s="127"/>
      <c r="D10" s="127"/>
      <c r="E10" s="127"/>
      <c r="F10" s="29"/>
    </row>
    <row r="11" spans="1:6" ht="28.5" customHeight="1" x14ac:dyDescent="0.2">
      <c r="A11" s="24" t="s">
        <v>65</v>
      </c>
      <c r="B11" s="24" t="s">
        <v>66</v>
      </c>
      <c r="C11" s="24" t="s">
        <v>67</v>
      </c>
      <c r="D11" s="24" t="s">
        <v>68</v>
      </c>
      <c r="E11" s="24" t="s">
        <v>69</v>
      </c>
      <c r="F11" s="30"/>
    </row>
    <row r="12" spans="1:6" s="2" customFormat="1" x14ac:dyDescent="0.2">
      <c r="A12" s="100" t="s">
        <v>104</v>
      </c>
      <c r="B12" s="101">
        <v>0</v>
      </c>
      <c r="C12" s="102" t="s">
        <v>104</v>
      </c>
      <c r="D12" s="102"/>
      <c r="E12" s="103"/>
      <c r="F12" s="1"/>
    </row>
    <row r="13" spans="1:6" s="2" customFormat="1" ht="12.75" customHeight="1" x14ac:dyDescent="0.2">
      <c r="A13" s="100"/>
      <c r="B13" s="101"/>
      <c r="C13" s="102"/>
      <c r="D13" s="102"/>
      <c r="E13" s="103"/>
      <c r="F13" s="1"/>
    </row>
    <row r="14" spans="1:6" s="2" customFormat="1" x14ac:dyDescent="0.2">
      <c r="A14" s="104"/>
      <c r="B14" s="101"/>
      <c r="C14" s="102"/>
      <c r="D14" s="102"/>
      <c r="E14" s="103"/>
      <c r="F14" s="1"/>
    </row>
    <row r="15" spans="1:6" s="2" customFormat="1" x14ac:dyDescent="0.2">
      <c r="A15" s="104"/>
      <c r="B15" s="101"/>
      <c r="C15" s="102"/>
      <c r="D15" s="102"/>
      <c r="E15" s="103"/>
      <c r="F15" s="1"/>
    </row>
    <row r="16" spans="1:6" s="2" customFormat="1" hidden="1" x14ac:dyDescent="0.2">
      <c r="A16" s="87"/>
      <c r="B16" s="88"/>
      <c r="C16" s="89"/>
      <c r="D16" s="89"/>
      <c r="E16" s="90"/>
      <c r="F16" s="1"/>
    </row>
    <row r="17" spans="1:6" ht="19.5" customHeight="1" x14ac:dyDescent="0.2">
      <c r="A17" s="55" t="s">
        <v>70</v>
      </c>
      <c r="B17" s="56">
        <f>SUM(B12:B16)</f>
        <v>0</v>
      </c>
      <c r="C17" s="111" t="str">
        <f>IF(SUBTOTAL(3,B12:B16)=SUBTOTAL(103,B12:B16),'Summary and sign-off'!$A$48,'Summary and sign-off'!$A$49)</f>
        <v>Check - there are no hidden rows with data</v>
      </c>
      <c r="D17" s="125" t="str">
        <f>IF('Summary and sign-off'!F55='Summary and sign-off'!F54,'Summary and sign-off'!A51,'Summary and sign-off'!A50)</f>
        <v>Not all lines have an entry for "Cost in NZ$" and "Type of expense"</v>
      </c>
      <c r="E17" s="125"/>
      <c r="F17" s="17"/>
    </row>
    <row r="18" spans="1:6" ht="10.5" customHeight="1" x14ac:dyDescent="0.2">
      <c r="A18" s="17"/>
      <c r="B18" s="19"/>
      <c r="C18" s="17"/>
      <c r="D18" s="17"/>
      <c r="E18" s="17"/>
      <c r="F18" s="17"/>
    </row>
    <row r="19" spans="1:6" ht="24.75" customHeight="1" x14ac:dyDescent="0.2">
      <c r="A19" s="127" t="s">
        <v>71</v>
      </c>
      <c r="B19" s="127"/>
      <c r="C19" s="127"/>
      <c r="D19" s="127"/>
      <c r="E19" s="127"/>
      <c r="F19" s="29"/>
    </row>
    <row r="20" spans="1:6" ht="32.450000000000003" customHeight="1" x14ac:dyDescent="0.2">
      <c r="A20" s="24" t="s">
        <v>65</v>
      </c>
      <c r="B20" s="24" t="s">
        <v>14</v>
      </c>
      <c r="C20" s="24" t="s">
        <v>72</v>
      </c>
      <c r="D20" s="24" t="s">
        <v>68</v>
      </c>
      <c r="E20" s="24" t="s">
        <v>69</v>
      </c>
      <c r="F20" s="30"/>
    </row>
    <row r="21" spans="1:6" s="2" customFormat="1" ht="17.25" customHeight="1" x14ac:dyDescent="0.2">
      <c r="A21" s="113" t="s">
        <v>105</v>
      </c>
      <c r="B21" s="101">
        <v>217</v>
      </c>
      <c r="C21" s="135" t="s">
        <v>137</v>
      </c>
      <c r="D21" s="114" t="s">
        <v>107</v>
      </c>
      <c r="E21" s="102" t="s">
        <v>109</v>
      </c>
      <c r="F21" s="1"/>
    </row>
    <row r="22" spans="1:6" s="2" customFormat="1" x14ac:dyDescent="0.2">
      <c r="A22" s="112">
        <v>45221</v>
      </c>
      <c r="B22" s="101">
        <v>69.5</v>
      </c>
      <c r="C22" s="136"/>
      <c r="D22" s="114" t="s">
        <v>113</v>
      </c>
      <c r="E22" s="102" t="s">
        <v>112</v>
      </c>
      <c r="F22" s="1"/>
    </row>
    <row r="23" spans="1:6" s="2" customFormat="1" x14ac:dyDescent="0.2">
      <c r="A23" s="112">
        <v>45223</v>
      </c>
      <c r="B23" s="101">
        <v>30.62</v>
      </c>
      <c r="C23" s="136"/>
      <c r="D23" s="114" t="s">
        <v>114</v>
      </c>
      <c r="E23" s="102" t="s">
        <v>115</v>
      </c>
      <c r="F23" s="1"/>
    </row>
    <row r="24" spans="1:6" s="2" customFormat="1" x14ac:dyDescent="0.2">
      <c r="A24" s="112">
        <v>45224</v>
      </c>
      <c r="B24" s="101">
        <v>34.299999999999997</v>
      </c>
      <c r="C24" s="137"/>
      <c r="D24" s="114" t="s">
        <v>114</v>
      </c>
      <c r="E24" s="102" t="s">
        <v>115</v>
      </c>
      <c r="F24" s="1"/>
    </row>
    <row r="25" spans="1:6" s="2" customFormat="1" x14ac:dyDescent="0.2">
      <c r="A25" s="112"/>
      <c r="B25" s="101"/>
      <c r="C25" s="115"/>
      <c r="D25" s="114"/>
      <c r="E25" s="102"/>
      <c r="F25" s="1"/>
    </row>
    <row r="26" spans="1:6" s="2" customFormat="1" x14ac:dyDescent="0.2">
      <c r="A26" s="133" t="s">
        <v>106</v>
      </c>
      <c r="B26" s="101">
        <v>99</v>
      </c>
      <c r="C26" s="138" t="s">
        <v>141</v>
      </c>
      <c r="D26" s="114" t="s">
        <v>107</v>
      </c>
      <c r="E26" s="102" t="s">
        <v>108</v>
      </c>
      <c r="F26" s="1"/>
    </row>
    <row r="27" spans="1:6" s="2" customFormat="1" x14ac:dyDescent="0.2">
      <c r="A27" s="134"/>
      <c r="B27" s="101">
        <v>165</v>
      </c>
      <c r="C27" s="136"/>
      <c r="D27" s="114" t="s">
        <v>142</v>
      </c>
      <c r="E27" s="102" t="s">
        <v>115</v>
      </c>
      <c r="F27" s="1"/>
    </row>
    <row r="28" spans="1:6" s="2" customFormat="1" x14ac:dyDescent="0.2">
      <c r="A28" s="112">
        <v>45365</v>
      </c>
      <c r="B28" s="101">
        <v>30.05</v>
      </c>
      <c r="C28" s="136"/>
      <c r="D28" s="114" t="s">
        <v>116</v>
      </c>
      <c r="E28" s="102" t="s">
        <v>115</v>
      </c>
      <c r="F28" s="1"/>
    </row>
    <row r="29" spans="1:6" s="2" customFormat="1" x14ac:dyDescent="0.2">
      <c r="A29" s="112">
        <v>45366</v>
      </c>
      <c r="B29" s="101">
        <v>15.43</v>
      </c>
      <c r="C29" s="136"/>
      <c r="D29" s="114" t="s">
        <v>114</v>
      </c>
      <c r="E29" s="102" t="s">
        <v>115</v>
      </c>
      <c r="F29" s="1"/>
    </row>
    <row r="30" spans="1:6" s="2" customFormat="1" x14ac:dyDescent="0.2">
      <c r="A30" s="112">
        <v>45366</v>
      </c>
      <c r="B30" s="101">
        <v>12.64</v>
      </c>
      <c r="C30" s="136"/>
      <c r="D30" s="114" t="s">
        <v>116</v>
      </c>
      <c r="E30" s="102" t="s">
        <v>115</v>
      </c>
      <c r="F30" s="1"/>
    </row>
    <row r="31" spans="1:6" s="2" customFormat="1" x14ac:dyDescent="0.2">
      <c r="A31" s="112">
        <v>45366</v>
      </c>
      <c r="B31" s="101">
        <v>33.04</v>
      </c>
      <c r="C31" s="137"/>
      <c r="D31" s="114" t="s">
        <v>114</v>
      </c>
      <c r="E31" s="102" t="s">
        <v>115</v>
      </c>
      <c r="F31" s="1"/>
    </row>
    <row r="32" spans="1:6" s="2" customFormat="1" x14ac:dyDescent="0.2">
      <c r="A32" s="100"/>
      <c r="B32" s="101"/>
      <c r="C32" s="102"/>
      <c r="D32" s="102"/>
      <c r="E32" s="103"/>
      <c r="F32" s="1"/>
    </row>
    <row r="33" spans="1:6" s="2" customFormat="1" x14ac:dyDescent="0.2">
      <c r="A33" s="100"/>
      <c r="B33" s="101"/>
      <c r="C33" s="102"/>
      <c r="D33" s="102"/>
      <c r="E33" s="103"/>
      <c r="F33" s="1"/>
    </row>
    <row r="34" spans="1:6" s="2" customFormat="1" hidden="1" x14ac:dyDescent="0.2">
      <c r="A34" s="91"/>
      <c r="B34" s="92"/>
      <c r="C34" s="93"/>
      <c r="D34" s="93"/>
      <c r="E34" s="94"/>
      <c r="F34" s="1"/>
    </row>
    <row r="35" spans="1:6" ht="19.5" customHeight="1" x14ac:dyDescent="0.2">
      <c r="A35" s="55" t="s">
        <v>73</v>
      </c>
      <c r="B35" s="56">
        <f>SUM(B21:B34)</f>
        <v>706.57999999999993</v>
      </c>
      <c r="C35" s="111" t="str">
        <f>IF(SUBTOTAL(3,B21:B34)=SUBTOTAL(103,B21:B34),'Summary and sign-off'!$A$48,'Summary and sign-off'!$A$49)</f>
        <v>Check - there are no hidden rows with data</v>
      </c>
      <c r="D35" s="125" t="str">
        <f>IF('Summary and sign-off'!F56='Summary and sign-off'!F54,'Summary and sign-off'!A51,'Summary and sign-off'!A50)</f>
        <v>Check - each entry provides sufficient information</v>
      </c>
      <c r="E35" s="125"/>
      <c r="F35" s="17"/>
    </row>
    <row r="36" spans="1:6" ht="10.5" customHeight="1" x14ac:dyDescent="0.2">
      <c r="A36" s="17"/>
      <c r="B36" s="19"/>
      <c r="C36" s="17"/>
      <c r="D36" s="17"/>
      <c r="E36" s="17"/>
      <c r="F36" s="17"/>
    </row>
    <row r="37" spans="1:6" ht="24.75" customHeight="1" x14ac:dyDescent="0.2">
      <c r="A37" s="127" t="s">
        <v>74</v>
      </c>
      <c r="B37" s="127"/>
      <c r="C37" s="127"/>
      <c r="D37" s="127"/>
      <c r="E37" s="127"/>
      <c r="F37" s="17"/>
    </row>
    <row r="38" spans="1:6" ht="27" customHeight="1" x14ac:dyDescent="0.2">
      <c r="A38" s="24" t="s">
        <v>65</v>
      </c>
      <c r="B38" s="24" t="s">
        <v>14</v>
      </c>
      <c r="C38" s="24" t="s">
        <v>75</v>
      </c>
      <c r="D38" s="24" t="s">
        <v>76</v>
      </c>
      <c r="E38" s="24" t="s">
        <v>69</v>
      </c>
      <c r="F38" s="28"/>
    </row>
    <row r="39" spans="1:6" s="2" customFormat="1" ht="25.5" x14ac:dyDescent="0.2">
      <c r="A39" s="112">
        <v>45110</v>
      </c>
      <c r="B39" s="101">
        <v>10.6</v>
      </c>
      <c r="C39" s="102" t="s">
        <v>117</v>
      </c>
      <c r="D39" s="102" t="s">
        <v>111</v>
      </c>
      <c r="E39" s="103" t="s">
        <v>112</v>
      </c>
      <c r="F39" s="1"/>
    </row>
    <row r="40" spans="1:6" s="2" customFormat="1" x14ac:dyDescent="0.2">
      <c r="A40" s="112">
        <v>45260</v>
      </c>
      <c r="B40" s="101">
        <v>14.63</v>
      </c>
      <c r="C40" s="102" t="s">
        <v>134</v>
      </c>
      <c r="D40" s="102" t="s">
        <v>111</v>
      </c>
      <c r="E40" s="103" t="s">
        <v>112</v>
      </c>
      <c r="F40" s="117"/>
    </row>
    <row r="41" spans="1:6" s="2" customFormat="1" x14ac:dyDescent="0.2">
      <c r="A41" s="112">
        <v>45313</v>
      </c>
      <c r="B41" s="101">
        <v>8.8000000000000007</v>
      </c>
      <c r="C41" s="102" t="s">
        <v>121</v>
      </c>
      <c r="D41" s="102" t="s">
        <v>111</v>
      </c>
      <c r="E41" s="103" t="s">
        <v>112</v>
      </c>
      <c r="F41" s="1"/>
    </row>
    <row r="42" spans="1:6" s="2" customFormat="1" x14ac:dyDescent="0.2">
      <c r="A42" s="112">
        <v>45313</v>
      </c>
      <c r="B42" s="101">
        <v>8.8000000000000007</v>
      </c>
      <c r="C42" s="102" t="s">
        <v>118</v>
      </c>
      <c r="D42" s="102" t="s">
        <v>111</v>
      </c>
      <c r="E42" s="103" t="s">
        <v>112</v>
      </c>
      <c r="F42" s="1"/>
    </row>
    <row r="43" spans="1:6" s="2" customFormat="1" x14ac:dyDescent="0.2">
      <c r="A43" s="112">
        <v>45385</v>
      </c>
      <c r="B43" s="101">
        <v>10.7</v>
      </c>
      <c r="C43" s="102" t="s">
        <v>119</v>
      </c>
      <c r="D43" s="102" t="s">
        <v>111</v>
      </c>
      <c r="E43" s="103" t="s">
        <v>112</v>
      </c>
      <c r="F43" s="1"/>
    </row>
    <row r="44" spans="1:6" s="2" customFormat="1" x14ac:dyDescent="0.2">
      <c r="A44" s="112">
        <v>45385</v>
      </c>
      <c r="B44" s="101">
        <v>12.12</v>
      </c>
      <c r="C44" s="102" t="s">
        <v>120</v>
      </c>
      <c r="D44" s="102" t="s">
        <v>111</v>
      </c>
      <c r="E44" s="103" t="s">
        <v>112</v>
      </c>
      <c r="F44" s="1"/>
    </row>
    <row r="45" spans="1:6" s="2" customFormat="1" x14ac:dyDescent="0.2">
      <c r="A45" s="112">
        <v>45448</v>
      </c>
      <c r="B45" s="101">
        <v>9.7200000000000006</v>
      </c>
      <c r="C45" s="102" t="s">
        <v>121</v>
      </c>
      <c r="D45" s="102" t="s">
        <v>111</v>
      </c>
      <c r="E45" s="103" t="s">
        <v>112</v>
      </c>
      <c r="F45" s="1"/>
    </row>
    <row r="46" spans="1:6" s="2" customFormat="1" x14ac:dyDescent="0.2">
      <c r="A46" s="100"/>
      <c r="B46" s="101"/>
      <c r="C46" s="102"/>
      <c r="D46" s="102"/>
      <c r="E46" s="103"/>
      <c r="F46" s="1"/>
    </row>
    <row r="47" spans="1:6" s="2" customFormat="1" x14ac:dyDescent="0.2">
      <c r="A47" s="100"/>
      <c r="B47" s="101"/>
      <c r="C47" s="102"/>
      <c r="D47" s="102"/>
      <c r="E47" s="103"/>
      <c r="F47" s="1"/>
    </row>
    <row r="48" spans="1:6" s="2" customFormat="1" hidden="1" x14ac:dyDescent="0.2">
      <c r="A48" s="78"/>
      <c r="B48" s="79"/>
      <c r="C48" s="80"/>
      <c r="D48" s="80"/>
      <c r="E48" s="81"/>
      <c r="F48" s="1"/>
    </row>
    <row r="49" spans="1:6" ht="19.5" customHeight="1" x14ac:dyDescent="0.2">
      <c r="A49" s="55" t="s">
        <v>77</v>
      </c>
      <c r="B49" s="56">
        <f>SUM(B39:B48)</f>
        <v>75.37</v>
      </c>
      <c r="C49" s="111" t="str">
        <f>IF(SUBTOTAL(3,B39:B48)=SUBTOTAL(103,B39:B48),'Summary and sign-off'!$A$48,'Summary and sign-off'!$A$49)</f>
        <v>Check - there are no hidden rows with data</v>
      </c>
      <c r="D49" s="125" t="str">
        <f>IF('Summary and sign-off'!F57='Summary and sign-off'!F54,'Summary and sign-off'!A51,'Summary and sign-off'!A50)</f>
        <v>Check - each entry provides sufficient information</v>
      </c>
      <c r="E49" s="125"/>
      <c r="F49" s="17"/>
    </row>
    <row r="50" spans="1:6" ht="10.5" customHeight="1" x14ac:dyDescent="0.2">
      <c r="A50" s="17"/>
      <c r="B50" s="43"/>
      <c r="C50" s="19"/>
      <c r="D50" s="17"/>
      <c r="E50" s="17"/>
      <c r="F50" s="17"/>
    </row>
    <row r="51" spans="1:6" ht="34.5" customHeight="1" x14ac:dyDescent="0.2">
      <c r="A51" s="31" t="s">
        <v>78</v>
      </c>
      <c r="B51" s="44">
        <f>B17+B35+B49</f>
        <v>781.94999999999993</v>
      </c>
      <c r="C51" s="32"/>
      <c r="D51" s="32"/>
      <c r="E51" s="32"/>
      <c r="F51" s="17"/>
    </row>
    <row r="52" spans="1:6" x14ac:dyDescent="0.2">
      <c r="A52" s="17"/>
      <c r="B52" s="19"/>
      <c r="C52" s="17"/>
      <c r="D52" s="17"/>
      <c r="E52" s="17"/>
      <c r="F52" s="17"/>
    </row>
    <row r="53" spans="1:6" x14ac:dyDescent="0.2">
      <c r="A53" s="18"/>
      <c r="B53" s="19"/>
      <c r="C53" s="17"/>
      <c r="D53" s="17"/>
      <c r="E53" s="17"/>
      <c r="F53" s="17"/>
    </row>
    <row r="54" spans="1:6" ht="12.6" customHeight="1" x14ac:dyDescent="0.2">
      <c r="A54" s="20"/>
      <c r="F54" s="17"/>
    </row>
    <row r="55" spans="1:6" ht="12.95" customHeight="1" x14ac:dyDescent="0.2">
      <c r="A55" s="20"/>
      <c r="B55" s="17"/>
      <c r="D55" s="17"/>
      <c r="F55" s="17"/>
    </row>
    <row r="56" spans="1:6" x14ac:dyDescent="0.2">
      <c r="A56" s="20"/>
      <c r="F56" s="17"/>
    </row>
    <row r="57" spans="1:6" x14ac:dyDescent="0.2">
      <c r="A57" s="20"/>
      <c r="B57" s="19"/>
      <c r="C57" s="17"/>
      <c r="D57" s="17"/>
      <c r="E57" s="17"/>
      <c r="F57" s="17"/>
    </row>
    <row r="58" spans="1:6" ht="12.95" customHeight="1" x14ac:dyDescent="0.2">
      <c r="A58" s="20"/>
      <c r="B58" s="17"/>
      <c r="D58" s="17"/>
      <c r="F58" s="17"/>
    </row>
    <row r="59" spans="1:6" x14ac:dyDescent="0.2">
      <c r="A59" s="20"/>
      <c r="F59" s="17"/>
    </row>
    <row r="60" spans="1:6" x14ac:dyDescent="0.2">
      <c r="A60" s="20"/>
      <c r="B60" s="20"/>
      <c r="C60" s="20"/>
      <c r="D60" s="20"/>
      <c r="F60" s="17"/>
    </row>
    <row r="61" spans="1:6" x14ac:dyDescent="0.2">
      <c r="A61" s="26"/>
      <c r="B61" s="17"/>
      <c r="C61" s="17"/>
      <c r="D61" s="17"/>
      <c r="E61" s="17"/>
      <c r="F61" s="17"/>
    </row>
    <row r="62" spans="1:6" hidden="1" x14ac:dyDescent="0.2">
      <c r="A62" s="26"/>
      <c r="B62" s="17"/>
      <c r="C62" s="17"/>
      <c r="D62" s="17"/>
      <c r="E62" s="17"/>
      <c r="F62" s="17"/>
    </row>
    <row r="63" spans="1:6" x14ac:dyDescent="0.2"/>
    <row r="64" spans="1:6" x14ac:dyDescent="0.2"/>
    <row r="67" spans="1:6" ht="12.75" hidden="1" customHeight="1" x14ac:dyDescent="0.2"/>
    <row r="70" spans="1:6" hidden="1" x14ac:dyDescent="0.2">
      <c r="A70" s="26"/>
      <c r="B70" s="17"/>
      <c r="C70" s="17"/>
      <c r="D70" s="17"/>
      <c r="E70" s="17"/>
      <c r="F70" s="17"/>
    </row>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x14ac:dyDescent="0.2"/>
    <row r="76" spans="1:6" x14ac:dyDescent="0.2"/>
    <row r="77" spans="1:6" x14ac:dyDescent="0.2"/>
    <row r="78" spans="1:6" x14ac:dyDescent="0.2"/>
  </sheetData>
  <sheetProtection formatCells="0" formatRows="0" insertColumns="0" insertRows="0" deleteRows="0"/>
  <mergeCells count="18">
    <mergeCell ref="C26:C31"/>
    <mergeCell ref="B7:E7"/>
    <mergeCell ref="B5:E5"/>
    <mergeCell ref="D49:E49"/>
    <mergeCell ref="A1:E1"/>
    <mergeCell ref="A19:E19"/>
    <mergeCell ref="A37:E37"/>
    <mergeCell ref="B2:E2"/>
    <mergeCell ref="B3:E3"/>
    <mergeCell ref="B4:E4"/>
    <mergeCell ref="A8:E8"/>
    <mergeCell ref="A9:E9"/>
    <mergeCell ref="B6:E6"/>
    <mergeCell ref="D17:E17"/>
    <mergeCell ref="D35:E35"/>
    <mergeCell ref="A10:E10"/>
    <mergeCell ref="A26:A27"/>
    <mergeCell ref="C21:C24"/>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1:A25 A33:A34 A12 A16 A39 A48"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8 A2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26 A28:A32 A40:A47 A13:A1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B39:B48 B21:B25 B27:B34 B12:B16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workbookViewId="0">
      <selection activeCell="C20" sqref="C20"/>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26" t="s">
        <v>56</v>
      </c>
      <c r="B1" s="126"/>
      <c r="C1" s="126"/>
      <c r="D1" s="126"/>
      <c r="E1" s="126"/>
    </row>
    <row r="2" spans="1:6" ht="21" customHeight="1" x14ac:dyDescent="0.2">
      <c r="A2" s="3" t="s">
        <v>57</v>
      </c>
      <c r="B2" s="124" t="str">
        <f>'Summary and sign-off'!B2:F2</f>
        <v>Office of Film and Literature Classification</v>
      </c>
      <c r="C2" s="124"/>
      <c r="D2" s="124"/>
      <c r="E2" s="124"/>
    </row>
    <row r="3" spans="1:6" ht="31.5" x14ac:dyDescent="0.2">
      <c r="A3" s="3" t="s">
        <v>58</v>
      </c>
      <c r="B3" s="124" t="str">
        <f>'Summary and sign-off'!B3:F3</f>
        <v>Caroline Flora</v>
      </c>
      <c r="C3" s="124"/>
      <c r="D3" s="124"/>
      <c r="E3" s="124"/>
    </row>
    <row r="4" spans="1:6" ht="21" customHeight="1" x14ac:dyDescent="0.2">
      <c r="A4" s="3" t="s">
        <v>59</v>
      </c>
      <c r="B4" s="124">
        <f>'Summary and sign-off'!B4:F4</f>
        <v>45108</v>
      </c>
      <c r="C4" s="124"/>
      <c r="D4" s="124"/>
      <c r="E4" s="124"/>
    </row>
    <row r="5" spans="1:6" ht="21" customHeight="1" x14ac:dyDescent="0.2">
      <c r="A5" s="3" t="s">
        <v>60</v>
      </c>
      <c r="B5" s="124">
        <f>'Summary and sign-off'!B5:F5</f>
        <v>45473</v>
      </c>
      <c r="C5" s="124"/>
      <c r="D5" s="124"/>
      <c r="E5" s="124"/>
    </row>
    <row r="6" spans="1:6" ht="21" customHeight="1" x14ac:dyDescent="0.2">
      <c r="A6" s="3" t="s">
        <v>61</v>
      </c>
      <c r="B6" s="119" t="s">
        <v>28</v>
      </c>
      <c r="C6" s="119"/>
      <c r="D6" s="119"/>
      <c r="E6" s="119"/>
    </row>
    <row r="7" spans="1:6" ht="21" customHeight="1" x14ac:dyDescent="0.2">
      <c r="A7" s="3" t="s">
        <v>7</v>
      </c>
      <c r="B7" s="119" t="s">
        <v>30</v>
      </c>
      <c r="C7" s="119"/>
      <c r="D7" s="119"/>
      <c r="E7" s="119"/>
    </row>
    <row r="8" spans="1:6" ht="35.25" customHeight="1" x14ac:dyDescent="0.25">
      <c r="A8" s="141" t="s">
        <v>79</v>
      </c>
      <c r="B8" s="141"/>
      <c r="C8" s="142"/>
      <c r="D8" s="142"/>
      <c r="E8" s="142"/>
      <c r="F8" s="27"/>
    </row>
    <row r="9" spans="1:6" ht="35.25" customHeight="1" x14ac:dyDescent="0.25">
      <c r="A9" s="139" t="s">
        <v>80</v>
      </c>
      <c r="B9" s="140"/>
      <c r="C9" s="140"/>
      <c r="D9" s="140"/>
      <c r="E9" s="140"/>
      <c r="F9" s="27"/>
    </row>
    <row r="10" spans="1:6" ht="27" customHeight="1" x14ac:dyDescent="0.2">
      <c r="A10" s="24" t="s">
        <v>81</v>
      </c>
      <c r="B10" s="24" t="s">
        <v>14</v>
      </c>
      <c r="C10" s="24" t="s">
        <v>82</v>
      </c>
      <c r="D10" s="24" t="s">
        <v>83</v>
      </c>
      <c r="E10" s="24" t="s">
        <v>69</v>
      </c>
      <c r="F10" s="20"/>
    </row>
    <row r="11" spans="1:6" s="2" customFormat="1" x14ac:dyDescent="0.2">
      <c r="A11" s="104" t="s">
        <v>104</v>
      </c>
      <c r="B11" s="101">
        <v>0</v>
      </c>
      <c r="C11" s="105" t="s">
        <v>110</v>
      </c>
      <c r="D11" s="105" t="s">
        <v>110</v>
      </c>
      <c r="E11" s="106" t="s">
        <v>110</v>
      </c>
    </row>
    <row r="12" spans="1:6" s="2" customFormat="1" x14ac:dyDescent="0.2">
      <c r="A12" s="100"/>
      <c r="B12" s="101"/>
      <c r="C12" s="105"/>
      <c r="D12" s="105"/>
      <c r="E12" s="106"/>
    </row>
    <row r="13" spans="1:6" s="2" customFormat="1" ht="11.25" hidden="1" customHeight="1" x14ac:dyDescent="0.2">
      <c r="A13" s="82"/>
      <c r="B13" s="79"/>
      <c r="C13" s="83"/>
      <c r="D13" s="83"/>
      <c r="E13" s="84"/>
    </row>
    <row r="14" spans="1:6" ht="34.5" customHeight="1" x14ac:dyDescent="0.2">
      <c r="A14" s="39" t="s">
        <v>84</v>
      </c>
      <c r="B14" s="48">
        <f>SUM(B11:B13)</f>
        <v>0</v>
      </c>
      <c r="C14" s="54" t="str">
        <f>IF(SUBTOTAL(3,B11:B13)=SUBTOTAL(103,B11:B13),'Summary and sign-off'!$A$48,'Summary and sign-off'!$A$49)</f>
        <v>Check - there are no hidden rows with data</v>
      </c>
      <c r="D14" s="125" t="str">
        <f>IF('Summary and sign-off'!F58='Summary and sign-off'!F54,'Summary and sign-off'!A51,'Summary and sign-off'!A50)</f>
        <v>Check - each entry provides sufficient information</v>
      </c>
      <c r="E14" s="125"/>
      <c r="F14" s="2"/>
    </row>
    <row r="15" spans="1:6" x14ac:dyDescent="0.2">
      <c r="A15" s="18"/>
      <c r="B15" s="17"/>
      <c r="C15" s="17"/>
      <c r="D15" s="17"/>
      <c r="E15" s="17"/>
    </row>
    <row r="16" spans="1:6" x14ac:dyDescent="0.2">
      <c r="A16" s="18"/>
      <c r="B16" s="19"/>
      <c r="C16" s="17"/>
      <c r="D16" s="17"/>
      <c r="E16" s="17"/>
    </row>
    <row r="17" spans="1:6" ht="12.75" customHeight="1" x14ac:dyDescent="0.2">
      <c r="A17" s="20"/>
      <c r="B17" s="20"/>
      <c r="C17" s="20"/>
      <c r="D17" s="20"/>
      <c r="E17" s="20"/>
    </row>
    <row r="18" spans="1:6" x14ac:dyDescent="0.2">
      <c r="A18" s="20"/>
      <c r="B18" s="20"/>
      <c r="C18" s="28"/>
      <c r="D18" s="28"/>
      <c r="E18" s="28"/>
    </row>
    <row r="19" spans="1:6" x14ac:dyDescent="0.2">
      <c r="A19" s="20"/>
      <c r="B19" s="19"/>
      <c r="C19" s="17"/>
      <c r="D19" s="17"/>
      <c r="E19" s="17"/>
      <c r="F19" s="17"/>
    </row>
    <row r="20" spans="1:6" x14ac:dyDescent="0.2">
      <c r="A20" s="20"/>
      <c r="B20" s="20"/>
      <c r="C20" s="28"/>
      <c r="D20" s="28"/>
      <c r="E20" s="28"/>
    </row>
    <row r="21" spans="1:6" ht="12.75" customHeight="1" x14ac:dyDescent="0.2">
      <c r="A21" s="20"/>
      <c r="B21" s="20"/>
      <c r="C21" s="22"/>
      <c r="D21" s="22"/>
      <c r="E21" s="22"/>
    </row>
    <row r="22" spans="1:6" x14ac:dyDescent="0.2">
      <c r="A22" s="17"/>
      <c r="B22" s="17"/>
      <c r="C22" s="17"/>
      <c r="D22" s="17"/>
      <c r="E22" s="17"/>
    </row>
    <row r="23" spans="1:6" x14ac:dyDescent="0.2"/>
    <row r="24" spans="1:6" x14ac:dyDescent="0.2"/>
    <row r="25" spans="1:6" x14ac:dyDescent="0.2"/>
    <row r="26" spans="1:6" x14ac:dyDescent="0.2"/>
    <row r="27" spans="1:6" x14ac:dyDescent="0.2"/>
    <row r="28" spans="1:6" x14ac:dyDescent="0.2"/>
    <row r="29" spans="1:6" x14ac:dyDescent="0.2"/>
    <row r="30" spans="1:6" x14ac:dyDescent="0.2"/>
    <row r="31" spans="1:6" x14ac:dyDescent="0.2"/>
    <row r="32" spans="1:6" x14ac:dyDescent="0.2"/>
    <row r="33" x14ac:dyDescent="0.2"/>
  </sheetData>
  <sheetProtection formatCells="0" insertRows="0" deleteRows="0"/>
  <mergeCells count="10">
    <mergeCell ref="D14:E14"/>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workbookViewId="0">
      <selection activeCell="C23" sqref="C2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26" t="s">
        <v>56</v>
      </c>
      <c r="B1" s="126"/>
      <c r="C1" s="126"/>
      <c r="D1" s="126"/>
      <c r="E1" s="126"/>
    </row>
    <row r="2" spans="1:6" ht="21" customHeight="1" x14ac:dyDescent="0.2">
      <c r="A2" s="3" t="s">
        <v>57</v>
      </c>
      <c r="B2" s="124" t="str">
        <f>'Summary and sign-off'!B2:F2</f>
        <v>Office of Film and Literature Classification</v>
      </c>
      <c r="C2" s="124"/>
      <c r="D2" s="124"/>
      <c r="E2" s="124"/>
    </row>
    <row r="3" spans="1:6" ht="31.5" x14ac:dyDescent="0.2">
      <c r="A3" s="3" t="s">
        <v>85</v>
      </c>
      <c r="B3" s="124" t="str">
        <f>'Summary and sign-off'!B3:F3</f>
        <v>Caroline Flora</v>
      </c>
      <c r="C3" s="124"/>
      <c r="D3" s="124"/>
      <c r="E3" s="124"/>
    </row>
    <row r="4" spans="1:6" ht="21" customHeight="1" x14ac:dyDescent="0.2">
      <c r="A4" s="3" t="s">
        <v>59</v>
      </c>
      <c r="B4" s="124">
        <f>'Summary and sign-off'!B4:F4</f>
        <v>45108</v>
      </c>
      <c r="C4" s="124"/>
      <c r="D4" s="124"/>
      <c r="E4" s="124"/>
    </row>
    <row r="5" spans="1:6" ht="21" customHeight="1" x14ac:dyDescent="0.2">
      <c r="A5" s="3" t="s">
        <v>60</v>
      </c>
      <c r="B5" s="124">
        <f>'Summary and sign-off'!B5:F5</f>
        <v>45473</v>
      </c>
      <c r="C5" s="124"/>
      <c r="D5" s="124"/>
      <c r="E5" s="124"/>
    </row>
    <row r="6" spans="1:6" ht="21" customHeight="1" x14ac:dyDescent="0.2">
      <c r="A6" s="3" t="s">
        <v>61</v>
      </c>
      <c r="B6" s="119" t="s">
        <v>28</v>
      </c>
      <c r="C6" s="119"/>
      <c r="D6" s="119"/>
      <c r="E6" s="119"/>
      <c r="F6" s="23"/>
    </row>
    <row r="7" spans="1:6" ht="21" customHeight="1" x14ac:dyDescent="0.2">
      <c r="A7" s="3" t="s">
        <v>7</v>
      </c>
      <c r="B7" s="119" t="s">
        <v>30</v>
      </c>
      <c r="C7" s="119"/>
      <c r="D7" s="119"/>
      <c r="E7" s="119"/>
      <c r="F7" s="23"/>
    </row>
    <row r="8" spans="1:6" ht="35.25" customHeight="1" x14ac:dyDescent="0.2">
      <c r="A8" s="129" t="s">
        <v>86</v>
      </c>
      <c r="B8" s="129"/>
      <c r="C8" s="142"/>
      <c r="D8" s="142"/>
      <c r="E8" s="142"/>
    </row>
    <row r="9" spans="1:6" ht="35.25" customHeight="1" x14ac:dyDescent="0.2">
      <c r="A9" s="143" t="s">
        <v>87</v>
      </c>
      <c r="B9" s="144"/>
      <c r="C9" s="144"/>
      <c r="D9" s="144"/>
      <c r="E9" s="144"/>
    </row>
    <row r="10" spans="1:6" ht="27" customHeight="1" x14ac:dyDescent="0.2">
      <c r="A10" s="24" t="s">
        <v>65</v>
      </c>
      <c r="B10" s="24" t="s">
        <v>14</v>
      </c>
      <c r="C10" s="24" t="s">
        <v>88</v>
      </c>
      <c r="D10" s="24" t="s">
        <v>89</v>
      </c>
      <c r="E10" s="24" t="s">
        <v>69</v>
      </c>
      <c r="F10" s="20"/>
    </row>
    <row r="11" spans="1:6" s="2" customFormat="1" hidden="1" x14ac:dyDescent="0.2">
      <c r="A11" s="82"/>
      <c r="B11" s="79"/>
      <c r="C11" s="83"/>
      <c r="D11" s="83"/>
      <c r="E11" s="84"/>
    </row>
    <row r="12" spans="1:6" s="2" customFormat="1" ht="25.5" x14ac:dyDescent="0.2">
      <c r="A12" s="116" t="s">
        <v>129</v>
      </c>
      <c r="B12" s="101">
        <f>(25*12)+0.17+0.17+0.17+0.43+0.87+0.43</f>
        <v>302.24000000000007</v>
      </c>
      <c r="C12" s="105" t="s">
        <v>138</v>
      </c>
      <c r="D12" s="105" t="s">
        <v>124</v>
      </c>
      <c r="E12" s="106" t="s">
        <v>136</v>
      </c>
    </row>
    <row r="13" spans="1:6" s="2" customFormat="1" ht="25.5" x14ac:dyDescent="0.2">
      <c r="A13" s="116" t="s">
        <v>132</v>
      </c>
      <c r="B13" s="101">
        <v>736</v>
      </c>
      <c r="C13" s="105" t="s">
        <v>122</v>
      </c>
      <c r="D13" s="105" t="s">
        <v>125</v>
      </c>
      <c r="E13" s="106" t="s">
        <v>112</v>
      </c>
    </row>
    <row r="14" spans="1:6" s="2" customFormat="1" ht="25.5" x14ac:dyDescent="0.2">
      <c r="A14" s="116" t="s">
        <v>132</v>
      </c>
      <c r="B14" s="101">
        <f>5000/10</f>
        <v>500</v>
      </c>
      <c r="C14" s="102" t="s">
        <v>123</v>
      </c>
      <c r="D14" s="105" t="s">
        <v>126</v>
      </c>
      <c r="E14" s="106" t="s">
        <v>112</v>
      </c>
    </row>
    <row r="15" spans="1:6" s="2" customFormat="1" x14ac:dyDescent="0.2">
      <c r="A15" s="116" t="s">
        <v>133</v>
      </c>
      <c r="B15" s="101">
        <v>521.74</v>
      </c>
      <c r="C15" s="102" t="s">
        <v>131</v>
      </c>
      <c r="D15" s="105" t="s">
        <v>135</v>
      </c>
      <c r="E15" s="106" t="s">
        <v>115</v>
      </c>
    </row>
    <row r="16" spans="1:6" s="2" customFormat="1" ht="25.5" x14ac:dyDescent="0.2">
      <c r="A16" s="100">
        <v>45181</v>
      </c>
      <c r="B16" s="101">
        <f>4000/24</f>
        <v>166.66666666666666</v>
      </c>
      <c r="C16" s="102" t="s">
        <v>130</v>
      </c>
      <c r="D16" s="105" t="s">
        <v>126</v>
      </c>
      <c r="E16" s="106" t="s">
        <v>112</v>
      </c>
    </row>
    <row r="17" spans="1:6" s="2" customFormat="1" hidden="1" x14ac:dyDescent="0.2">
      <c r="A17" s="82"/>
      <c r="B17" s="79"/>
      <c r="C17" s="83"/>
      <c r="D17" s="83"/>
      <c r="E17" s="84"/>
    </row>
    <row r="18" spans="1:6" ht="34.5" customHeight="1" x14ac:dyDescent="0.2">
      <c r="A18" s="39" t="s">
        <v>90</v>
      </c>
      <c r="B18" s="48">
        <f>SUM(B11:B17)</f>
        <v>2226.6466666666665</v>
      </c>
      <c r="C18" s="54" t="str">
        <f>IF(SUBTOTAL(3,B11:B17)=SUBTOTAL(103,B11:B17),'Summary and sign-off'!$A$48,'Summary and sign-off'!$A$49)</f>
        <v>Check - there are no hidden rows with data</v>
      </c>
      <c r="D18" s="125" t="str">
        <f>IF('Summary and sign-off'!F59='Summary and sign-off'!F54,'Summary and sign-off'!A51,'Summary and sign-off'!A50)</f>
        <v>Check - each entry provides sufficient information</v>
      </c>
      <c r="E18" s="125"/>
    </row>
    <row r="19" spans="1:6" ht="14.1" customHeight="1" x14ac:dyDescent="0.2">
      <c r="B19" s="17"/>
      <c r="C19" s="17"/>
      <c r="D19" s="17"/>
      <c r="E19" s="17"/>
    </row>
    <row r="20" spans="1:6" x14ac:dyDescent="0.2">
      <c r="A20" s="18"/>
      <c r="B20" s="17"/>
      <c r="C20" s="17"/>
      <c r="D20" s="17"/>
      <c r="E20" s="17"/>
    </row>
    <row r="21" spans="1:6" ht="12.6" customHeight="1" x14ac:dyDescent="0.2">
      <c r="A21" s="20"/>
      <c r="B21" s="17"/>
      <c r="C21" s="17"/>
      <c r="D21" s="17"/>
      <c r="E21" s="17"/>
    </row>
    <row r="22" spans="1:6" x14ac:dyDescent="0.2">
      <c r="A22" s="20"/>
      <c r="B22" s="19"/>
      <c r="C22" s="17"/>
      <c r="D22" s="17"/>
      <c r="E22" s="17"/>
      <c r="F22" s="17"/>
    </row>
    <row r="23" spans="1:6" x14ac:dyDescent="0.2">
      <c r="A23" s="20"/>
      <c r="C23" s="17"/>
      <c r="D23" s="17"/>
      <c r="E23" s="17"/>
      <c r="F23" s="17"/>
    </row>
    <row r="24" spans="1:6" ht="12.75" customHeight="1" x14ac:dyDescent="0.2">
      <c r="A24" s="20"/>
      <c r="B24" s="25"/>
      <c r="C24" s="22"/>
      <c r="D24" s="22"/>
      <c r="E24" s="22"/>
      <c r="F24" s="22"/>
    </row>
    <row r="25" spans="1:6" x14ac:dyDescent="0.2">
      <c r="B25" s="26"/>
      <c r="C25" s="17"/>
      <c r="D25" s="17"/>
      <c r="E25" s="17"/>
    </row>
    <row r="26" spans="1:6" hidden="1" x14ac:dyDescent="0.2">
      <c r="A26" s="17"/>
      <c r="B26" s="17"/>
      <c r="C26" s="17"/>
      <c r="D26" s="17"/>
    </row>
    <row r="27" spans="1:6" ht="12.75" hidden="1" customHeight="1" x14ac:dyDescent="0.2"/>
    <row r="28" spans="1:6" hidden="1" x14ac:dyDescent="0.2">
      <c r="A28" s="17"/>
      <c r="B28" s="17"/>
      <c r="C28" s="17"/>
      <c r="D28" s="17"/>
      <c r="E28" s="17"/>
    </row>
    <row r="29" spans="1:6" hidden="1" x14ac:dyDescent="0.2">
      <c r="A29" s="17"/>
      <c r="B29" s="17"/>
      <c r="C29" s="17"/>
      <c r="D29" s="17"/>
      <c r="E29" s="17"/>
    </row>
    <row r="30" spans="1:6" hidden="1" x14ac:dyDescent="0.2">
      <c r="A30" s="17"/>
      <c r="B30" s="17"/>
      <c r="C30" s="17"/>
      <c r="D30" s="17"/>
      <c r="E30" s="17"/>
    </row>
    <row r="31" spans="1:6" hidden="1" x14ac:dyDescent="0.2">
      <c r="A31" s="17"/>
      <c r="B31" s="17"/>
      <c r="C31" s="17"/>
      <c r="D31" s="17"/>
      <c r="E31" s="17"/>
    </row>
    <row r="32" spans="1:6" hidden="1" x14ac:dyDescent="0.2">
      <c r="A32" s="17"/>
      <c r="B32" s="17"/>
      <c r="C32" s="17"/>
      <c r="D32" s="17"/>
      <c r="E32" s="17"/>
    </row>
    <row r="33" x14ac:dyDescent="0.2"/>
    <row r="34" x14ac:dyDescent="0.2"/>
    <row r="35" x14ac:dyDescent="0.2"/>
    <row r="36" x14ac:dyDescent="0.2"/>
    <row r="37" x14ac:dyDescent="0.2"/>
    <row r="38" x14ac:dyDescent="0.2"/>
    <row r="39" x14ac:dyDescent="0.2"/>
  </sheetData>
  <sheetProtection formatCells="0" insertRows="0" deleteRows="0"/>
  <mergeCells count="10">
    <mergeCell ref="D18:E18"/>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7"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abSelected="1" topLeftCell="A3" workbookViewId="0">
      <selection activeCell="E20" sqref="E20"/>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7" ht="26.25" customHeight="1" x14ac:dyDescent="0.2">
      <c r="A1" s="126" t="s">
        <v>91</v>
      </c>
      <c r="B1" s="126"/>
      <c r="C1" s="126"/>
      <c r="D1" s="126"/>
      <c r="E1" s="126"/>
      <c r="F1" s="126"/>
    </row>
    <row r="2" spans="1:7" ht="21" customHeight="1" x14ac:dyDescent="0.2">
      <c r="A2" s="3" t="s">
        <v>57</v>
      </c>
      <c r="B2" s="124" t="str">
        <f>'Summary and sign-off'!B2:F2</f>
        <v>Office of Film and Literature Classification</v>
      </c>
      <c r="C2" s="124"/>
      <c r="D2" s="124"/>
      <c r="E2" s="124"/>
      <c r="F2" s="124"/>
    </row>
    <row r="3" spans="1:7" ht="31.5" x14ac:dyDescent="0.2">
      <c r="A3" s="3" t="s">
        <v>58</v>
      </c>
      <c r="B3" s="124" t="str">
        <f>'Summary and sign-off'!B3:F3</f>
        <v>Caroline Flora</v>
      </c>
      <c r="C3" s="124"/>
      <c r="D3" s="124"/>
      <c r="E3" s="124"/>
      <c r="F3" s="124"/>
    </row>
    <row r="4" spans="1:7" ht="21" customHeight="1" x14ac:dyDescent="0.2">
      <c r="A4" s="3" t="s">
        <v>59</v>
      </c>
      <c r="B4" s="124">
        <f>'Summary and sign-off'!B4:F4</f>
        <v>45108</v>
      </c>
      <c r="C4" s="124"/>
      <c r="D4" s="124"/>
      <c r="E4" s="124"/>
      <c r="F4" s="124"/>
    </row>
    <row r="5" spans="1:7" ht="21" customHeight="1" x14ac:dyDescent="0.2">
      <c r="A5" s="3" t="s">
        <v>60</v>
      </c>
      <c r="B5" s="124">
        <f>'Summary and sign-off'!B5:F5</f>
        <v>45473</v>
      </c>
      <c r="C5" s="124"/>
      <c r="D5" s="124"/>
      <c r="E5" s="124"/>
      <c r="F5" s="124"/>
    </row>
    <row r="6" spans="1:7" ht="21" customHeight="1" x14ac:dyDescent="0.2">
      <c r="A6" s="3" t="s">
        <v>92</v>
      </c>
      <c r="B6" s="119" t="s">
        <v>27</v>
      </c>
      <c r="C6" s="119"/>
      <c r="D6" s="119"/>
      <c r="E6" s="119"/>
      <c r="F6" s="119"/>
    </row>
    <row r="7" spans="1:7" ht="21" customHeight="1" x14ac:dyDescent="0.2">
      <c r="A7" s="3" t="s">
        <v>7</v>
      </c>
      <c r="B7" s="119" t="s">
        <v>30</v>
      </c>
      <c r="C7" s="119"/>
      <c r="D7" s="119"/>
      <c r="E7" s="119"/>
      <c r="F7" s="119"/>
    </row>
    <row r="8" spans="1:7" ht="36" customHeight="1" x14ac:dyDescent="0.2">
      <c r="A8" s="129" t="s">
        <v>93</v>
      </c>
      <c r="B8" s="129"/>
      <c r="C8" s="129"/>
      <c r="D8" s="129"/>
      <c r="E8" s="129"/>
      <c r="F8" s="129"/>
    </row>
    <row r="9" spans="1:7" ht="36" customHeight="1" x14ac:dyDescent="0.2">
      <c r="A9" s="143" t="s">
        <v>94</v>
      </c>
      <c r="B9" s="144"/>
      <c r="C9" s="144"/>
      <c r="D9" s="144"/>
      <c r="E9" s="144"/>
      <c r="F9" s="144"/>
    </row>
    <row r="10" spans="1:7" ht="39" customHeight="1" x14ac:dyDescent="0.2">
      <c r="A10" s="24" t="s">
        <v>65</v>
      </c>
      <c r="B10" s="95" t="s">
        <v>95</v>
      </c>
      <c r="C10" s="95" t="s">
        <v>96</v>
      </c>
      <c r="D10" s="95" t="s">
        <v>97</v>
      </c>
      <c r="E10" s="95" t="s">
        <v>98</v>
      </c>
      <c r="F10" s="95" t="s">
        <v>99</v>
      </c>
    </row>
    <row r="11" spans="1:7" s="2" customFormat="1" ht="38.25" x14ac:dyDescent="0.2">
      <c r="A11" s="100">
        <v>45344</v>
      </c>
      <c r="B11" s="107" t="s">
        <v>127</v>
      </c>
      <c r="C11" s="108" t="s">
        <v>43</v>
      </c>
      <c r="D11" s="107" t="s">
        <v>128</v>
      </c>
      <c r="E11" s="109" t="s">
        <v>38</v>
      </c>
      <c r="F11" s="106" t="s">
        <v>139</v>
      </c>
    </row>
    <row r="12" spans="1:7" s="2" customFormat="1" x14ac:dyDescent="0.2">
      <c r="A12" s="100" t="s">
        <v>110</v>
      </c>
      <c r="B12" s="107"/>
      <c r="C12" s="108"/>
      <c r="D12" s="107"/>
      <c r="E12" s="109"/>
      <c r="F12" s="110"/>
    </row>
    <row r="13" spans="1:7" s="2" customFormat="1" hidden="1" x14ac:dyDescent="0.2">
      <c r="A13" s="78"/>
      <c r="B13" s="83"/>
      <c r="C13" s="85"/>
      <c r="D13" s="83"/>
      <c r="E13" s="86"/>
      <c r="F13" s="84"/>
    </row>
    <row r="14" spans="1:7" ht="34.5" customHeight="1" x14ac:dyDescent="0.2">
      <c r="A14" s="96" t="s">
        <v>100</v>
      </c>
      <c r="B14" s="97" t="s">
        <v>101</v>
      </c>
      <c r="C14" s="98">
        <f>C15+C16</f>
        <v>1</v>
      </c>
      <c r="D14" s="99" t="str">
        <f>IF(SUBTOTAL(3,C11:C13)=SUBTOTAL(103,C11:C13),'Summary and sign-off'!$A$48,'Summary and sign-off'!$A$49)</f>
        <v>Check - there are no hidden rows with data</v>
      </c>
      <c r="E14" s="125" t="str">
        <f>IF('Summary and sign-off'!F60='Summary and sign-off'!F54,'Summary and sign-off'!A52,'Summary and sign-off'!A50)</f>
        <v>Check - each entry provides sufficient information</v>
      </c>
      <c r="F14" s="125"/>
      <c r="G14" s="2"/>
    </row>
    <row r="15" spans="1:7" ht="25.5" customHeight="1" x14ac:dyDescent="0.25">
      <c r="A15" s="40"/>
      <c r="B15" s="41" t="s">
        <v>43</v>
      </c>
      <c r="C15" s="42">
        <f>COUNTIF(C11:C13,'Summary and sign-off'!A45)</f>
        <v>1</v>
      </c>
      <c r="D15" s="14"/>
      <c r="E15" s="15"/>
      <c r="F15" s="16"/>
    </row>
    <row r="16" spans="1:7" ht="25.5" customHeight="1" x14ac:dyDescent="0.25">
      <c r="A16" s="40"/>
      <c r="B16" s="41" t="s">
        <v>44</v>
      </c>
      <c r="C16" s="42">
        <f>COUNTIF(C11:C13,'Summary and sign-off'!A46)</f>
        <v>0</v>
      </c>
      <c r="D16" s="14"/>
      <c r="E16" s="15"/>
      <c r="F16" s="16"/>
    </row>
    <row r="17" spans="1:6" x14ac:dyDescent="0.2">
      <c r="A17" s="17"/>
      <c r="B17" s="18"/>
      <c r="C17" s="17"/>
      <c r="D17" s="19"/>
      <c r="E17" s="19"/>
      <c r="F17" s="17"/>
    </row>
    <row r="18" spans="1:6" x14ac:dyDescent="0.2">
      <c r="A18" s="18"/>
      <c r="B18" s="18"/>
      <c r="C18" s="18"/>
      <c r="D18" s="18"/>
      <c r="E18" s="18"/>
      <c r="F18" s="18"/>
    </row>
    <row r="19" spans="1:6" ht="12.6" customHeight="1" x14ac:dyDescent="0.2">
      <c r="A19" s="20"/>
      <c r="B19" s="17"/>
      <c r="C19" s="17"/>
      <c r="D19" s="17"/>
      <c r="E19" s="17"/>
    </row>
    <row r="20" spans="1:6" x14ac:dyDescent="0.2">
      <c r="A20" s="20"/>
      <c r="B20" s="19"/>
      <c r="C20" s="17"/>
      <c r="D20" s="17"/>
      <c r="E20" s="17"/>
      <c r="F20" s="17"/>
    </row>
    <row r="21" spans="1:6" x14ac:dyDescent="0.2">
      <c r="A21" s="20"/>
      <c r="B21" s="21"/>
      <c r="C21" s="21"/>
      <c r="D21" s="21"/>
      <c r="E21" s="21"/>
      <c r="F21" s="21"/>
    </row>
    <row r="22" spans="1:6" ht="12.75" customHeight="1" x14ac:dyDescent="0.2">
      <c r="A22" s="20"/>
      <c r="B22" s="17"/>
      <c r="C22" s="17"/>
      <c r="D22" s="17"/>
      <c r="E22" s="17"/>
      <c r="F22" s="17"/>
    </row>
    <row r="23" spans="1:6" ht="12.95" customHeight="1" x14ac:dyDescent="0.2">
      <c r="A23" s="20"/>
      <c r="B23" s="17"/>
      <c r="C23" s="17"/>
      <c r="D23" s="17"/>
      <c r="E23" s="17"/>
      <c r="F23" s="17"/>
    </row>
    <row r="24" spans="1:6" x14ac:dyDescent="0.2">
      <c r="A24" s="20"/>
      <c r="C24" s="17"/>
      <c r="D24" s="17"/>
      <c r="E24" s="17"/>
      <c r="F24" s="17"/>
    </row>
    <row r="25" spans="1:6" ht="12.75" customHeight="1" x14ac:dyDescent="0.2">
      <c r="A25" s="20"/>
      <c r="B25" s="20"/>
      <c r="C25" s="22"/>
      <c r="D25" s="22"/>
      <c r="E25" s="22"/>
      <c r="F25" s="22"/>
    </row>
    <row r="26" spans="1:6" ht="12.75" customHeight="1" x14ac:dyDescent="0.2">
      <c r="A26" s="20"/>
      <c r="B26" s="20"/>
      <c r="C26" s="22"/>
      <c r="D26" s="22"/>
      <c r="E26" s="22"/>
      <c r="F26" s="22"/>
    </row>
    <row r="27" spans="1:6" ht="12.75" hidden="1" customHeight="1" x14ac:dyDescent="0.2">
      <c r="A27" s="20"/>
      <c r="B27" s="20"/>
      <c r="C27" s="22"/>
      <c r="D27" s="22"/>
      <c r="E27" s="22"/>
      <c r="F27" s="22"/>
    </row>
    <row r="28" spans="1:6" x14ac:dyDescent="0.2"/>
    <row r="29" spans="1:6" x14ac:dyDescent="0.2"/>
    <row r="30" spans="1:6" hidden="1" x14ac:dyDescent="0.2">
      <c r="A30" s="18"/>
      <c r="B30" s="18"/>
      <c r="C30" s="18"/>
      <c r="D30" s="18"/>
      <c r="E30" s="18"/>
      <c r="F30" s="18"/>
    </row>
    <row r="31" spans="1:6" hidden="1" x14ac:dyDescent="0.2">
      <c r="A31" s="18"/>
      <c r="B31" s="18"/>
      <c r="C31" s="18"/>
      <c r="D31" s="18"/>
      <c r="E31" s="18"/>
      <c r="F31" s="18"/>
    </row>
    <row r="32" spans="1:6" hidden="1" x14ac:dyDescent="0.2">
      <c r="A32" s="18"/>
      <c r="B32" s="18"/>
      <c r="C32" s="18"/>
      <c r="D32" s="18"/>
      <c r="E32" s="18"/>
      <c r="F32" s="18"/>
    </row>
    <row r="33" spans="1:6" hidden="1" x14ac:dyDescent="0.2">
      <c r="A33" s="18"/>
      <c r="B33" s="18"/>
      <c r="C33" s="18"/>
      <c r="D33" s="18"/>
      <c r="E33" s="18"/>
      <c r="F33" s="18"/>
    </row>
    <row r="34" spans="1:6" hidden="1" x14ac:dyDescent="0.2">
      <c r="A34" s="18"/>
      <c r="B34" s="18"/>
      <c r="C34" s="18"/>
      <c r="D34" s="18"/>
      <c r="E34" s="18"/>
      <c r="F34" s="18"/>
    </row>
    <row r="35" spans="1:6" x14ac:dyDescent="0.2"/>
    <row r="36" spans="1:6" x14ac:dyDescent="0.2"/>
    <row r="37" spans="1:6" x14ac:dyDescent="0.2"/>
    <row r="38" spans="1:6" x14ac:dyDescent="0.2"/>
    <row r="39" spans="1:6" x14ac:dyDescent="0.2"/>
    <row r="40" spans="1:6" x14ac:dyDescent="0.2"/>
    <row r="43" spans="1:6" x14ac:dyDescent="0.2"/>
    <row r="44" spans="1:6" x14ac:dyDescent="0.2"/>
    <row r="45" spans="1:6" x14ac:dyDescent="0.2"/>
  </sheetData>
  <sheetProtection sheet="1" formatCells="0" insertRows="0" deleteRows="0"/>
  <dataConsolidate/>
  <mergeCells count="10">
    <mergeCell ref="E14:F14"/>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C11:C13</xm:sqref>
        </x14:dataValidation>
        <x14:dataValidation type="list" errorStyle="information" operator="greaterThan" allowBlank="1" showInputMessage="1" prompt="Provide specific $ value if possible" xr:uid="{00000000-0002-0000-0500-000003000000}">
          <x14:formula1>
            <xm:f>'Summary and sign-off'!$A$39:$A$44</xm:f>
          </x14:formula1>
          <xm:sqref>E11:E13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3.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Julia D</cp:lastModifiedBy>
  <cp:revision/>
  <dcterms:created xsi:type="dcterms:W3CDTF">2010-10-17T20:59:02Z</dcterms:created>
  <dcterms:modified xsi:type="dcterms:W3CDTF">2024-07-29T22:03:06Z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